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10" windowWidth="14355" windowHeight="7935" activeTab="1"/>
  </bookViews>
  <sheets>
    <sheet name="формула-5-6" sheetId="2" r:id="rId1"/>
    <sheet name="формула-7-8" sheetId="1" r:id="rId2"/>
    <sheet name="формула-9-11" sheetId="4" r:id="rId3"/>
  </sheets>
  <calcPr calcId="145621"/>
</workbook>
</file>

<file path=xl/calcChain.xml><?xml version="1.0" encoding="utf-8"?>
<calcChain xmlns="http://schemas.openxmlformats.org/spreadsheetml/2006/main">
  <c r="S24" i="4" l="1"/>
  <c r="R9" i="4"/>
  <c r="R10" i="4"/>
  <c r="R11" i="4"/>
  <c r="R12" i="4"/>
  <c r="R13" i="4"/>
  <c r="R14" i="4"/>
  <c r="R16" i="4"/>
  <c r="R17" i="4"/>
  <c r="R18" i="4"/>
  <c r="R19" i="4"/>
  <c r="R20" i="4"/>
  <c r="R21" i="4"/>
  <c r="R22" i="4"/>
  <c r="R23" i="4"/>
  <c r="R8" i="4"/>
  <c r="L8" i="4"/>
  <c r="L9" i="4"/>
  <c r="L10" i="4"/>
  <c r="L11" i="4"/>
  <c r="L12" i="4"/>
  <c r="L13" i="4"/>
  <c r="L14" i="4"/>
  <c r="L16" i="4"/>
  <c r="L17" i="4"/>
  <c r="L18" i="4"/>
  <c r="L19" i="4"/>
  <c r="L20" i="4"/>
  <c r="L21" i="4"/>
  <c r="L22" i="4"/>
  <c r="L23" i="4"/>
  <c r="I15" i="4"/>
  <c r="S23" i="4"/>
  <c r="I7" i="4"/>
  <c r="G8" i="4"/>
  <c r="S8" i="4" s="1"/>
  <c r="G9" i="4"/>
  <c r="S9" i="4" s="1"/>
  <c r="G10" i="4"/>
  <c r="S10" i="4" s="1"/>
  <c r="G11" i="4"/>
  <c r="S11" i="4" s="1"/>
  <c r="G12" i="4"/>
  <c r="S12" i="4" s="1"/>
  <c r="G13" i="4"/>
  <c r="S13" i="4" s="1"/>
  <c r="G14" i="4"/>
  <c r="S14" i="4" s="1"/>
  <c r="G15" i="4"/>
  <c r="S15" i="4" s="1"/>
  <c r="G16" i="4"/>
  <c r="S16" i="4" s="1"/>
  <c r="G17" i="4"/>
  <c r="S17" i="4" s="1"/>
  <c r="G18" i="4"/>
  <c r="S18" i="4" s="1"/>
  <c r="G19" i="4"/>
  <c r="S19" i="4" s="1"/>
  <c r="G20" i="4"/>
  <c r="S20" i="4" s="1"/>
  <c r="G21" i="4"/>
  <c r="S21" i="4" s="1"/>
  <c r="G22" i="4"/>
  <c r="S22" i="4" s="1"/>
  <c r="G23" i="4"/>
  <c r="G7" i="4"/>
  <c r="S7" i="4" s="1"/>
  <c r="L15" i="1"/>
  <c r="R13" i="1"/>
  <c r="R14" i="1"/>
  <c r="R15" i="1"/>
  <c r="R16" i="1"/>
  <c r="R12" i="1"/>
  <c r="R7" i="1"/>
  <c r="R10" i="1"/>
  <c r="R8" i="1"/>
  <c r="R9" i="1"/>
  <c r="O13" i="1"/>
  <c r="O14" i="1"/>
  <c r="O15" i="1"/>
  <c r="O16" i="1"/>
  <c r="O12" i="1"/>
  <c r="O10" i="1"/>
  <c r="O8" i="1"/>
  <c r="O9" i="1"/>
  <c r="O7" i="1"/>
  <c r="L13" i="1"/>
  <c r="L14" i="1"/>
  <c r="L16" i="1"/>
  <c r="L12" i="1"/>
  <c r="L8" i="1"/>
  <c r="L9" i="1"/>
  <c r="L10" i="1"/>
  <c r="L7" i="1"/>
  <c r="I15" i="1"/>
  <c r="I12" i="1"/>
  <c r="G13" i="1"/>
  <c r="S13" i="1" s="1"/>
  <c r="G14" i="1"/>
  <c r="S14" i="1" s="1"/>
  <c r="G15" i="1"/>
  <c r="G16" i="1"/>
  <c r="S16" i="1" s="1"/>
  <c r="G12" i="1"/>
  <c r="S12" i="1" s="1"/>
  <c r="G7" i="1"/>
  <c r="S7" i="1" s="1"/>
  <c r="G8" i="1"/>
  <c r="S8" i="1" s="1"/>
  <c r="G9" i="1"/>
  <c r="S9" i="1" s="1"/>
  <c r="G10" i="1"/>
  <c r="S10" i="1" s="1"/>
  <c r="L32" i="2"/>
  <c r="L31" i="2"/>
  <c r="L30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1" i="2"/>
  <c r="O32" i="2"/>
  <c r="O33" i="2"/>
  <c r="O34" i="2"/>
  <c r="O35" i="2"/>
  <c r="O36" i="2"/>
  <c r="O37" i="2"/>
  <c r="O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33" i="2"/>
  <c r="L34" i="2"/>
  <c r="L35" i="2"/>
  <c r="L36" i="2"/>
  <c r="L37" i="2"/>
  <c r="L7" i="2"/>
  <c r="I23" i="2"/>
  <c r="I30" i="2"/>
  <c r="G8" i="2"/>
  <c r="G9" i="2"/>
  <c r="G10" i="2"/>
  <c r="G11" i="2"/>
  <c r="P11" i="2" s="1"/>
  <c r="G12" i="2"/>
  <c r="G13" i="2"/>
  <c r="G14" i="2"/>
  <c r="G15" i="2"/>
  <c r="P15" i="2" s="1"/>
  <c r="G16" i="2"/>
  <c r="G17" i="2"/>
  <c r="G18" i="2"/>
  <c r="G19" i="2"/>
  <c r="P19" i="2" s="1"/>
  <c r="G20" i="2"/>
  <c r="G21" i="2"/>
  <c r="G22" i="2"/>
  <c r="G23" i="2"/>
  <c r="G24" i="2"/>
  <c r="G25" i="2"/>
  <c r="G26" i="2"/>
  <c r="G27" i="2"/>
  <c r="G28" i="2"/>
  <c r="G29" i="2"/>
  <c r="P29" i="2" s="1"/>
  <c r="G30" i="2"/>
  <c r="G31" i="2"/>
  <c r="P31" i="2" s="1"/>
  <c r="G32" i="2"/>
  <c r="P32" i="2" s="1"/>
  <c r="G33" i="2"/>
  <c r="G34" i="2"/>
  <c r="P34" i="2" s="1"/>
  <c r="G35" i="2"/>
  <c r="G36" i="2"/>
  <c r="P36" i="2" s="1"/>
  <c r="G37" i="2"/>
  <c r="G7" i="2"/>
  <c r="P7" i="2" s="1"/>
  <c r="S15" i="1" l="1"/>
  <c r="P35" i="2"/>
  <c r="P27" i="2"/>
  <c r="P23" i="2"/>
  <c r="P37" i="2"/>
  <c r="P33" i="2"/>
  <c r="P25" i="2"/>
  <c r="P21" i="2"/>
  <c r="P17" i="2"/>
  <c r="P13" i="2"/>
  <c r="P9" i="2"/>
  <c r="P30" i="2"/>
  <c r="P28" i="2"/>
  <c r="P26" i="2"/>
  <c r="P24" i="2"/>
  <c r="P22" i="2"/>
  <c r="P20" i="2"/>
  <c r="P18" i="2"/>
  <c r="P16" i="2"/>
  <c r="P14" i="2"/>
  <c r="P12" i="2"/>
  <c r="P10" i="2"/>
  <c r="P8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P53" i="2" l="1"/>
  <c r="P51" i="2"/>
  <c r="P49" i="2"/>
  <c r="P47" i="2"/>
  <c r="P45" i="2"/>
  <c r="P43" i="2"/>
  <c r="P41" i="2"/>
  <c r="P39" i="2"/>
  <c r="P52" i="2"/>
  <c r="P50" i="2"/>
  <c r="P48" i="2"/>
  <c r="P46" i="2"/>
  <c r="P44" i="2"/>
  <c r="P42" i="2"/>
  <c r="P40" i="2"/>
  <c r="P38" i="2"/>
</calcChain>
</file>

<file path=xl/sharedStrings.xml><?xml version="1.0" encoding="utf-8"?>
<sst xmlns="http://schemas.openxmlformats.org/spreadsheetml/2006/main" count="252" uniqueCount="96">
  <si>
    <t>7-8 классы</t>
  </si>
  <si>
    <t>№ п/п</t>
  </si>
  <si>
    <t>ФИО участника олимпиады</t>
  </si>
  <si>
    <t>Образовательная организация</t>
  </si>
  <si>
    <t>Класс</t>
  </si>
  <si>
    <t>теория</t>
  </si>
  <si>
    <t>гимнастика</t>
  </si>
  <si>
    <t>прикладная физическая культура (полоса препятствий)</t>
  </si>
  <si>
    <t>спортивные игры</t>
  </si>
  <si>
    <t>легкая атлетика</t>
  </si>
  <si>
    <t>всего</t>
  </si>
  <si>
    <t>результат</t>
  </si>
  <si>
    <t>зачетный балл</t>
  </si>
  <si>
    <t>результат (сек)</t>
  </si>
  <si>
    <t>лучший результат в испытании ПФК</t>
  </si>
  <si>
    <t>лучший результат в испытании (игра)</t>
  </si>
  <si>
    <t>лучший результат в испытании легкая атлетика)</t>
  </si>
  <si>
    <t>ЮНОШИ</t>
  </si>
  <si>
    <t>5-6 классы</t>
  </si>
  <si>
    <t>Рейтинг</t>
  </si>
  <si>
    <t>9-11 классы</t>
  </si>
  <si>
    <t>Статус</t>
  </si>
  <si>
    <t xml:space="preserve">Рейтинг </t>
  </si>
  <si>
    <t xml:space="preserve">Статус </t>
  </si>
  <si>
    <t xml:space="preserve">Дата рождения </t>
  </si>
  <si>
    <t xml:space="preserve">Образовательная организация </t>
  </si>
  <si>
    <t xml:space="preserve">МБОУ СОШ№1 с.Троицкое </t>
  </si>
  <si>
    <t xml:space="preserve">Капитанов Егор Викторович </t>
  </si>
  <si>
    <t xml:space="preserve">Подоляк Александр Иванович </t>
  </si>
  <si>
    <t xml:space="preserve">Кузнецов Данил Сергеевич </t>
  </si>
  <si>
    <t>39.90</t>
  </si>
  <si>
    <t xml:space="preserve">Бельды Дмитрий  Николаевич </t>
  </si>
  <si>
    <t xml:space="preserve">Шумий Денис Иванович </t>
  </si>
  <si>
    <t xml:space="preserve">Осадчий Даниил Дмитриевич  </t>
  </si>
  <si>
    <t>Рева  Ксения Сергеевна</t>
  </si>
  <si>
    <t>Лазо Александра Сергеевна</t>
  </si>
  <si>
    <t>Слепенкова Мария Сергеевна</t>
  </si>
  <si>
    <t>Докучаева  Ангелина Васильевна</t>
  </si>
  <si>
    <t xml:space="preserve">Бельды Мария Алексеевна </t>
  </si>
  <si>
    <t>Черепанова  Арина Николаевна</t>
  </si>
  <si>
    <t xml:space="preserve">Липовская Валерия Андреевна  </t>
  </si>
  <si>
    <t xml:space="preserve">ЮНОШИ </t>
  </si>
  <si>
    <t xml:space="preserve">ДЕВУШКИ </t>
  </si>
  <si>
    <t>ДЕВОЧКИ</t>
  </si>
  <si>
    <t>Стрельникова Ангелина Ильинична</t>
  </si>
  <si>
    <t>Есалова Виктория Сергеевна</t>
  </si>
  <si>
    <t>Ковалёва  Екатерина Викторовна</t>
  </si>
  <si>
    <t xml:space="preserve">Спирина Александра Константиновна </t>
  </si>
  <si>
    <t xml:space="preserve">Бельды Маргарита Владимировна </t>
  </si>
  <si>
    <t xml:space="preserve">Карякина Диана Дмитриевна </t>
  </si>
  <si>
    <t>Ходжер Анна Руслановна</t>
  </si>
  <si>
    <t xml:space="preserve">Васильева Анастасия Сергеевна  </t>
  </si>
  <si>
    <t>Гридасова Эльвира Александровна</t>
  </si>
  <si>
    <t xml:space="preserve">Назарова Александра Геннадьевна </t>
  </si>
  <si>
    <t xml:space="preserve">Жировская  София Александровна </t>
  </si>
  <si>
    <t xml:space="preserve">Горлинская Алефтина Максимовна  </t>
  </si>
  <si>
    <t xml:space="preserve">Павлюченко Ксения Алексеевна  </t>
  </si>
  <si>
    <t xml:space="preserve">Вовк Екатерина Евгеньевна </t>
  </si>
  <si>
    <t xml:space="preserve">Бельды Ольга Сергеевна </t>
  </si>
  <si>
    <t xml:space="preserve">Калуга Анастасия Алексеевна </t>
  </si>
  <si>
    <t>05.10.207</t>
  </si>
  <si>
    <t xml:space="preserve">МАЛЬЧИКИ </t>
  </si>
  <si>
    <t xml:space="preserve">Бельды Сергей Владимирович </t>
  </si>
  <si>
    <t xml:space="preserve">Ходжер  Степан Леонидович </t>
  </si>
  <si>
    <t xml:space="preserve">Солдатов Владислав  </t>
  </si>
  <si>
    <t xml:space="preserve">Бодня  Максим  Анатольевич </t>
  </si>
  <si>
    <t xml:space="preserve">Кобан Виктор Алексеевич </t>
  </si>
  <si>
    <t xml:space="preserve">Парамонов Александр  Алексеевич </t>
  </si>
  <si>
    <t xml:space="preserve">Чугунов Дмитрий Алексеевич </t>
  </si>
  <si>
    <t xml:space="preserve">Сидоров Тимофей Сергеевич   </t>
  </si>
  <si>
    <t xml:space="preserve">Сударкин Никита Артёмович </t>
  </si>
  <si>
    <t xml:space="preserve">Чернышов Спартак Юрьевич  </t>
  </si>
  <si>
    <t xml:space="preserve">Протасов  Никита Анатольевич  </t>
  </si>
  <si>
    <t>Бровко Станислав Александрович</t>
  </si>
  <si>
    <t xml:space="preserve">Пряслов Денис Петрович </t>
  </si>
  <si>
    <t xml:space="preserve">Смирнов Эмир Сергеевич </t>
  </si>
  <si>
    <t xml:space="preserve">Васильев Павел Сергеевич </t>
  </si>
  <si>
    <t>Аввакумова Яна Михайловна</t>
  </si>
  <si>
    <t>Ведомость учета результатов школьного  этапа ВсОШ по предмету "Физическая культура" МБОУ СОШ №1с.Троицкое 01-02.10.2019 год</t>
  </si>
  <si>
    <t>Хомрач Дарья Сергеевна</t>
  </si>
  <si>
    <t xml:space="preserve">Шигабутдинова Мария </t>
  </si>
  <si>
    <t>Ведомость учета результатов школьного  этапа ВсОШ по предмету "Физическая культура"МБОУ СОШ№1 с.Троицкое 01-02. 10.2019 год</t>
  </si>
  <si>
    <t xml:space="preserve">Орлова Виктория Сергеевна  </t>
  </si>
  <si>
    <t>Усова Анжелика Александровна</t>
  </si>
  <si>
    <t>Шабанова Виктория Валентиновна</t>
  </si>
  <si>
    <t xml:space="preserve">Гафаров Максим Сергеевич  </t>
  </si>
  <si>
    <t xml:space="preserve">Мещеров Никита  Алексеевич </t>
  </si>
  <si>
    <t xml:space="preserve">Иванцов Максим  сергеевич </t>
  </si>
  <si>
    <t xml:space="preserve">Парилов Андрей  Алексеевич  </t>
  </si>
  <si>
    <t>Ведомость учета результатов школьного  этапа ВсОШ по предмету "Физическая культура" МБОУ СОШ№1 с.Троицкое  01-02.10.2019год</t>
  </si>
  <si>
    <t xml:space="preserve">Победитель </t>
  </si>
  <si>
    <t xml:space="preserve"> Призёр </t>
  </si>
  <si>
    <t xml:space="preserve">Участник </t>
  </si>
  <si>
    <t>Призёр</t>
  </si>
  <si>
    <t xml:space="preserve">Победиель </t>
  </si>
  <si>
    <t xml:space="preserve">Призёр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</si>
</sst>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4"/>
      <color rgb="FF363636"/>
      <name val="Times New Roman"/>
      <family val="1"/>
      <charset val="204"/>
    </font>
    <font>
      <sz val="14"/>
      <color rgb="FF363636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363636"/>
      <name val="Times New Roman"/>
      <family val="1"/>
      <charset val="204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3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7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4" fillId="0" borderId="5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/>
    <xf numFmtId="0" fontId="8" fillId="0" borderId="5" xfId="0" applyFont="1" applyBorder="1"/>
    <xf numFmtId="14" fontId="2" fillId="2" borderId="5" xfId="0" applyNumberFormat="1" applyFont="1" applyFill="1" applyBorder="1" applyAlignment="1">
      <alignment horizontal="center" vertical="center" wrapText="1"/>
    </xf>
    <xf numFmtId="0" fontId="9" fillId="0" borderId="0" xfId="0" applyFont="1"/>
    <xf numFmtId="0" fontId="2" fillId="0" borderId="0" xfId="0" applyFont="1"/>
    <xf numFmtId="0" fontId="2" fillId="0" borderId="0" xfId="0" applyFont="1" applyFill="1" applyAlignment="1">
      <alignment vertical="center"/>
    </xf>
    <xf numFmtId="0" fontId="5" fillId="0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14" fontId="4" fillId="0" borderId="5" xfId="0" applyNumberFormat="1" applyFont="1" applyFill="1" applyBorder="1" applyAlignment="1">
      <alignment horizontal="center" vertical="center" wrapText="1"/>
    </xf>
    <xf numFmtId="2" fontId="4" fillId="0" borderId="5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 vertical="center"/>
    </xf>
    <xf numFmtId="2" fontId="4" fillId="0" borderId="5" xfId="0" applyNumberFormat="1" applyFont="1" applyFill="1" applyBorder="1" applyAlignment="1">
      <alignment horizontal="center" vertical="center"/>
    </xf>
    <xf numFmtId="2" fontId="2" fillId="0" borderId="5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14" fontId="2" fillId="0" borderId="5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2" fillId="0" borderId="0" xfId="0" applyFont="1" applyFill="1"/>
    <xf numFmtId="0" fontId="5" fillId="0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/>
    <xf numFmtId="0" fontId="2" fillId="0" borderId="5" xfId="0" applyFont="1" applyFill="1" applyBorder="1"/>
    <xf numFmtId="14" fontId="5" fillId="0" borderId="0" xfId="0" applyNumberFormat="1" applyFont="1" applyFill="1"/>
    <xf numFmtId="14" fontId="10" fillId="0" borderId="0" xfId="0" applyNumberFormat="1" applyFont="1" applyFill="1"/>
    <xf numFmtId="0" fontId="11" fillId="0" borderId="7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5" fillId="0" borderId="3" xfId="0" applyFont="1" applyFill="1" applyBorder="1" applyAlignment="1">
      <alignment horizontal="center"/>
    </xf>
    <xf numFmtId="0" fontId="12" fillId="0" borderId="5" xfId="0" applyFont="1" applyFill="1" applyBorder="1"/>
    <xf numFmtId="0" fontId="4" fillId="0" borderId="0" xfId="0" applyFont="1" applyFill="1" applyAlignment="1">
      <alignment horizontal="center" vertical="center"/>
    </xf>
    <xf numFmtId="0" fontId="10" fillId="0" borderId="0" xfId="0" applyFont="1" applyFill="1"/>
    <xf numFmtId="0" fontId="4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/>
    </xf>
    <xf numFmtId="1" fontId="4" fillId="0" borderId="5" xfId="0" applyNumberFormat="1" applyFont="1" applyFill="1" applyBorder="1" applyAlignment="1">
      <alignment horizontal="center" vertical="center"/>
    </xf>
    <xf numFmtId="0" fontId="4" fillId="0" borderId="5" xfId="0" applyFont="1" applyFill="1" applyBorder="1"/>
    <xf numFmtId="0" fontId="4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54"/>
  <sheetViews>
    <sheetView zoomScale="50" zoomScaleNormal="50" workbookViewId="0">
      <selection activeCell="T19" sqref="T19"/>
    </sheetView>
  </sheetViews>
  <sheetFormatPr defaultRowHeight="15" x14ac:dyDescent="0.25"/>
  <cols>
    <col min="1" max="1" width="7.7109375" customWidth="1"/>
    <col min="2" max="2" width="37.85546875" customWidth="1"/>
    <col min="3" max="4" width="23.5703125" customWidth="1"/>
    <col min="5" max="5" width="14.85546875" customWidth="1"/>
    <col min="6" max="6" width="12.7109375" customWidth="1"/>
    <col min="7" max="8" width="11.140625" customWidth="1"/>
    <col min="9" max="9" width="11.5703125" customWidth="1"/>
    <col min="10" max="10" width="12.5703125" customWidth="1"/>
    <col min="11" max="11" width="14.85546875" customWidth="1"/>
    <col min="12" max="12" width="18.7109375" customWidth="1"/>
    <col min="13" max="13" width="11" customWidth="1"/>
    <col min="14" max="14" width="16.85546875" customWidth="1"/>
    <col min="15" max="15" width="12.85546875" customWidth="1"/>
    <col min="16" max="17" width="14.85546875" customWidth="1"/>
    <col min="18" max="18" width="19" customWidth="1"/>
  </cols>
  <sheetData>
    <row r="2" spans="1:18" ht="32.25" customHeight="1" x14ac:dyDescent="0.25">
      <c r="A2" s="59" t="s">
        <v>89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9"/>
    </row>
    <row r="3" spans="1:18" ht="33.75" customHeight="1" x14ac:dyDescent="0.25">
      <c r="A3" s="18" t="s">
        <v>18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</row>
    <row r="4" spans="1:18" ht="46.5" customHeight="1" x14ac:dyDescent="0.25">
      <c r="A4" s="60" t="s">
        <v>1</v>
      </c>
      <c r="B4" s="60" t="s">
        <v>2</v>
      </c>
      <c r="C4" s="60" t="s">
        <v>3</v>
      </c>
      <c r="D4" s="34"/>
      <c r="E4" s="60" t="s">
        <v>4</v>
      </c>
      <c r="F4" s="54" t="s">
        <v>5</v>
      </c>
      <c r="G4" s="62"/>
      <c r="H4" s="54" t="s">
        <v>6</v>
      </c>
      <c r="I4" s="62"/>
      <c r="J4" s="54" t="s">
        <v>7</v>
      </c>
      <c r="K4" s="63"/>
      <c r="L4" s="62"/>
      <c r="M4" s="64" t="s">
        <v>9</v>
      </c>
      <c r="N4" s="64"/>
      <c r="O4" s="64"/>
      <c r="P4" s="28" t="s">
        <v>10</v>
      </c>
      <c r="Q4" s="57" t="s">
        <v>19</v>
      </c>
      <c r="R4" s="57" t="s">
        <v>21</v>
      </c>
    </row>
    <row r="5" spans="1:18" ht="78.75" x14ac:dyDescent="0.25">
      <c r="A5" s="61"/>
      <c r="B5" s="61"/>
      <c r="C5" s="61"/>
      <c r="D5" s="35" t="s">
        <v>24</v>
      </c>
      <c r="E5" s="61"/>
      <c r="F5" s="20" t="s">
        <v>11</v>
      </c>
      <c r="G5" s="20" t="s">
        <v>12</v>
      </c>
      <c r="H5" s="20" t="s">
        <v>11</v>
      </c>
      <c r="I5" s="20" t="s">
        <v>12</v>
      </c>
      <c r="J5" s="20" t="s">
        <v>13</v>
      </c>
      <c r="K5" s="20" t="s">
        <v>14</v>
      </c>
      <c r="L5" s="20" t="s">
        <v>12</v>
      </c>
      <c r="M5" s="20" t="s">
        <v>13</v>
      </c>
      <c r="N5" s="20" t="s">
        <v>16</v>
      </c>
      <c r="O5" s="20" t="s">
        <v>12</v>
      </c>
      <c r="P5" s="21" t="s">
        <v>12</v>
      </c>
      <c r="Q5" s="58"/>
      <c r="R5" s="58"/>
    </row>
    <row r="6" spans="1:18" ht="15.75" x14ac:dyDescent="0.25">
      <c r="A6" s="35"/>
      <c r="B6" s="54" t="s">
        <v>43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6"/>
      <c r="Q6" s="19"/>
      <c r="R6" s="36"/>
    </row>
    <row r="7" spans="1:18" ht="45" customHeight="1" x14ac:dyDescent="0.3">
      <c r="A7" s="20">
        <v>1</v>
      </c>
      <c r="B7" s="20" t="s">
        <v>49</v>
      </c>
      <c r="C7" s="21" t="s">
        <v>26</v>
      </c>
      <c r="D7" s="22">
        <v>39662</v>
      </c>
      <c r="E7" s="21">
        <v>5</v>
      </c>
      <c r="F7" s="20">
        <v>16.5</v>
      </c>
      <c r="G7" s="23">
        <f>(30*F7)/37</f>
        <v>13.378378378378379</v>
      </c>
      <c r="H7" s="20">
        <v>9</v>
      </c>
      <c r="I7" s="20">
        <v>10</v>
      </c>
      <c r="J7" s="24">
        <v>58</v>
      </c>
      <c r="K7" s="25">
        <v>53</v>
      </c>
      <c r="L7" s="26">
        <f>((20*K7)/J7)</f>
        <v>18.275862068965516</v>
      </c>
      <c r="M7" s="25">
        <v>166</v>
      </c>
      <c r="N7" s="25">
        <v>117</v>
      </c>
      <c r="O7" s="26">
        <f>(25*N7)/M7</f>
        <v>17.620481927710845</v>
      </c>
      <c r="P7" s="27">
        <f>G7+I7+L7+O7</f>
        <v>59.274722375054736</v>
      </c>
      <c r="Q7" s="28">
        <v>7</v>
      </c>
      <c r="R7" s="37" t="s">
        <v>92</v>
      </c>
    </row>
    <row r="8" spans="1:18" ht="37.5" x14ac:dyDescent="0.3">
      <c r="A8" s="20">
        <v>2</v>
      </c>
      <c r="B8" s="20" t="s">
        <v>53</v>
      </c>
      <c r="C8" s="21" t="s">
        <v>26</v>
      </c>
      <c r="D8" s="22">
        <v>39671</v>
      </c>
      <c r="E8" s="21">
        <v>5</v>
      </c>
      <c r="F8" s="21">
        <v>7.5</v>
      </c>
      <c r="G8" s="23">
        <f t="shared" ref="G8:G37" si="0">(30*F8)/37</f>
        <v>6.0810810810810807</v>
      </c>
      <c r="H8" s="21">
        <v>3</v>
      </c>
      <c r="I8" s="20">
        <v>10</v>
      </c>
      <c r="J8" s="24">
        <v>118</v>
      </c>
      <c r="K8" s="28">
        <v>53</v>
      </c>
      <c r="L8" s="26">
        <f t="shared" ref="L8:L37" si="1">((20*K8)/J8)</f>
        <v>8.9830508474576263</v>
      </c>
      <c r="M8" s="28">
        <v>170</v>
      </c>
      <c r="N8" s="28">
        <v>117</v>
      </c>
      <c r="O8" s="26">
        <f t="shared" ref="O8:O37" si="2">(25*N8)/M8</f>
        <v>17.205882352941178</v>
      </c>
      <c r="P8" s="27">
        <f t="shared" ref="P8:P37" si="3">G8+I8+L8+O8</f>
        <v>42.270014281479888</v>
      </c>
      <c r="Q8" s="28"/>
      <c r="R8" s="37" t="s">
        <v>92</v>
      </c>
    </row>
    <row r="9" spans="1:18" ht="37.5" x14ac:dyDescent="0.3">
      <c r="A9" s="20">
        <v>3</v>
      </c>
      <c r="B9" s="20" t="s">
        <v>44</v>
      </c>
      <c r="C9" s="21" t="s">
        <v>26</v>
      </c>
      <c r="D9" s="22">
        <v>39702</v>
      </c>
      <c r="E9" s="21">
        <v>5</v>
      </c>
      <c r="F9" s="20">
        <v>12.5</v>
      </c>
      <c r="G9" s="23">
        <f t="shared" si="0"/>
        <v>10.135135135135135</v>
      </c>
      <c r="H9" s="20">
        <v>10</v>
      </c>
      <c r="I9" s="20">
        <v>10</v>
      </c>
      <c r="J9" s="24">
        <v>53</v>
      </c>
      <c r="K9" s="25">
        <v>53</v>
      </c>
      <c r="L9" s="26">
        <f t="shared" si="1"/>
        <v>20</v>
      </c>
      <c r="M9" s="25">
        <v>163</v>
      </c>
      <c r="N9" s="25">
        <v>117</v>
      </c>
      <c r="O9" s="26">
        <f t="shared" si="2"/>
        <v>17.94478527607362</v>
      </c>
      <c r="P9" s="27">
        <f t="shared" si="3"/>
        <v>58.079920411208761</v>
      </c>
      <c r="Q9" s="28">
        <v>10</v>
      </c>
      <c r="R9" s="37" t="s">
        <v>92</v>
      </c>
    </row>
    <row r="10" spans="1:18" ht="37.5" x14ac:dyDescent="0.3">
      <c r="A10" s="20">
        <v>4</v>
      </c>
      <c r="B10" s="20" t="s">
        <v>54</v>
      </c>
      <c r="C10" s="21" t="s">
        <v>26</v>
      </c>
      <c r="D10" s="22">
        <v>39449</v>
      </c>
      <c r="E10" s="21">
        <v>5</v>
      </c>
      <c r="F10" s="20">
        <v>4.5</v>
      </c>
      <c r="G10" s="23">
        <f t="shared" si="0"/>
        <v>3.6486486486486487</v>
      </c>
      <c r="H10" s="20">
        <v>2</v>
      </c>
      <c r="I10" s="20">
        <v>10</v>
      </c>
      <c r="J10" s="24">
        <v>65.849999999999994</v>
      </c>
      <c r="K10" s="25">
        <v>53</v>
      </c>
      <c r="L10" s="26">
        <f t="shared" si="1"/>
        <v>16.097190584662112</v>
      </c>
      <c r="M10" s="25">
        <v>116</v>
      </c>
      <c r="N10" s="25">
        <v>117</v>
      </c>
      <c r="O10" s="26">
        <f t="shared" si="2"/>
        <v>25.21551724137931</v>
      </c>
      <c r="P10" s="27">
        <f t="shared" si="3"/>
        <v>54.961356474690071</v>
      </c>
      <c r="Q10" s="28">
        <v>13</v>
      </c>
      <c r="R10" s="37" t="s">
        <v>92</v>
      </c>
    </row>
    <row r="11" spans="1:18" ht="37.5" x14ac:dyDescent="0.3">
      <c r="A11" s="20">
        <v>5</v>
      </c>
      <c r="B11" s="20" t="s">
        <v>50</v>
      </c>
      <c r="C11" s="21" t="s">
        <v>26</v>
      </c>
      <c r="D11" s="22">
        <v>39771</v>
      </c>
      <c r="E11" s="21">
        <v>5</v>
      </c>
      <c r="F11" s="21">
        <v>19.5</v>
      </c>
      <c r="G11" s="23">
        <f t="shared" si="0"/>
        <v>15.810810810810811</v>
      </c>
      <c r="H11" s="21">
        <v>10</v>
      </c>
      <c r="I11" s="20">
        <v>10</v>
      </c>
      <c r="J11" s="24">
        <v>62.24</v>
      </c>
      <c r="K11" s="28">
        <v>53</v>
      </c>
      <c r="L11" s="26">
        <f t="shared" si="1"/>
        <v>17.030848329048844</v>
      </c>
      <c r="M11" s="28">
        <v>152</v>
      </c>
      <c r="N11" s="28">
        <v>117</v>
      </c>
      <c r="O11" s="26">
        <f t="shared" si="2"/>
        <v>19.243421052631579</v>
      </c>
      <c r="P11" s="27">
        <f t="shared" si="3"/>
        <v>62.085080192491233</v>
      </c>
      <c r="Q11" s="28">
        <v>5</v>
      </c>
      <c r="R11" s="37" t="s">
        <v>95</v>
      </c>
    </row>
    <row r="12" spans="1:18" ht="49.15" customHeight="1" x14ac:dyDescent="0.3">
      <c r="A12" s="20">
        <v>6</v>
      </c>
      <c r="B12" s="20" t="s">
        <v>48</v>
      </c>
      <c r="C12" s="21" t="s">
        <v>26</v>
      </c>
      <c r="D12" s="22">
        <v>39575</v>
      </c>
      <c r="E12" s="21">
        <v>5</v>
      </c>
      <c r="F12" s="20">
        <v>21</v>
      </c>
      <c r="G12" s="23">
        <f t="shared" si="0"/>
        <v>17.027027027027028</v>
      </c>
      <c r="H12" s="20">
        <v>6</v>
      </c>
      <c r="I12" s="20">
        <v>10</v>
      </c>
      <c r="J12" s="24">
        <v>67.040000000000006</v>
      </c>
      <c r="K12" s="25">
        <v>53</v>
      </c>
      <c r="L12" s="26">
        <f t="shared" si="1"/>
        <v>15.811455847255369</v>
      </c>
      <c r="M12" s="25">
        <v>133</v>
      </c>
      <c r="N12" s="25">
        <v>117</v>
      </c>
      <c r="O12" s="26">
        <f t="shared" si="2"/>
        <v>21.992481203007518</v>
      </c>
      <c r="P12" s="27">
        <f t="shared" si="3"/>
        <v>64.83096407728992</v>
      </c>
      <c r="Q12" s="28">
        <v>3</v>
      </c>
      <c r="R12" s="37" t="s">
        <v>92</v>
      </c>
    </row>
    <row r="13" spans="1:18" ht="55.15" customHeight="1" x14ac:dyDescent="0.3">
      <c r="A13" s="20">
        <v>7</v>
      </c>
      <c r="B13" s="20" t="s">
        <v>51</v>
      </c>
      <c r="C13" s="21" t="s">
        <v>26</v>
      </c>
      <c r="D13" s="22">
        <v>39596</v>
      </c>
      <c r="E13" s="21">
        <v>5</v>
      </c>
      <c r="F13" s="20">
        <v>16</v>
      </c>
      <c r="G13" s="23">
        <f t="shared" si="0"/>
        <v>12.972972972972974</v>
      </c>
      <c r="H13" s="24">
        <v>6</v>
      </c>
      <c r="I13" s="20">
        <v>10</v>
      </c>
      <c r="J13" s="24">
        <v>58.04</v>
      </c>
      <c r="K13" s="25">
        <v>53</v>
      </c>
      <c r="L13" s="26">
        <f t="shared" si="1"/>
        <v>18.263266712611991</v>
      </c>
      <c r="M13" s="25">
        <v>163</v>
      </c>
      <c r="N13" s="28">
        <v>117</v>
      </c>
      <c r="O13" s="26">
        <f t="shared" si="2"/>
        <v>17.94478527607362</v>
      </c>
      <c r="P13" s="27">
        <f t="shared" si="3"/>
        <v>59.181024961658579</v>
      </c>
      <c r="Q13" s="28">
        <v>8</v>
      </c>
      <c r="R13" s="37" t="s">
        <v>92</v>
      </c>
    </row>
    <row r="14" spans="1:18" ht="51.6" customHeight="1" x14ac:dyDescent="0.3">
      <c r="A14" s="20">
        <v>8</v>
      </c>
      <c r="B14" s="20" t="s">
        <v>46</v>
      </c>
      <c r="C14" s="21" t="s">
        <v>26</v>
      </c>
      <c r="D14" s="22">
        <v>39793</v>
      </c>
      <c r="E14" s="21">
        <v>5</v>
      </c>
      <c r="F14" s="20">
        <v>12.5</v>
      </c>
      <c r="G14" s="23">
        <f t="shared" si="0"/>
        <v>10.135135135135135</v>
      </c>
      <c r="H14" s="24">
        <v>5</v>
      </c>
      <c r="I14" s="20">
        <v>10</v>
      </c>
      <c r="J14" s="24">
        <v>79.02</v>
      </c>
      <c r="K14" s="25">
        <v>53</v>
      </c>
      <c r="L14" s="26">
        <f t="shared" si="1"/>
        <v>13.414325487218427</v>
      </c>
      <c r="M14" s="25">
        <v>143</v>
      </c>
      <c r="N14" s="25">
        <v>117</v>
      </c>
      <c r="O14" s="26">
        <f t="shared" si="2"/>
        <v>20.454545454545453</v>
      </c>
      <c r="P14" s="27">
        <f t="shared" si="3"/>
        <v>54.004006076899017</v>
      </c>
      <c r="Q14" s="28">
        <v>14</v>
      </c>
      <c r="R14" s="37" t="s">
        <v>92</v>
      </c>
    </row>
    <row r="15" spans="1:18" ht="37.5" x14ac:dyDescent="0.3">
      <c r="A15" s="20">
        <v>9</v>
      </c>
      <c r="B15" s="20" t="s">
        <v>47</v>
      </c>
      <c r="C15" s="21" t="s">
        <v>26</v>
      </c>
      <c r="D15" s="22">
        <v>39772</v>
      </c>
      <c r="E15" s="21">
        <v>5</v>
      </c>
      <c r="F15" s="20">
        <v>9.5</v>
      </c>
      <c r="G15" s="23">
        <f t="shared" si="0"/>
        <v>7.7027027027027026</v>
      </c>
      <c r="H15" s="24">
        <v>6</v>
      </c>
      <c r="I15" s="20">
        <v>10</v>
      </c>
      <c r="J15" s="24">
        <v>49.43</v>
      </c>
      <c r="K15" s="28">
        <v>53</v>
      </c>
      <c r="L15" s="26">
        <f t="shared" si="1"/>
        <v>21.444466922921304</v>
      </c>
      <c r="M15" s="25">
        <v>117</v>
      </c>
      <c r="N15" s="25">
        <v>117</v>
      </c>
      <c r="O15" s="26">
        <f t="shared" si="2"/>
        <v>25</v>
      </c>
      <c r="P15" s="27">
        <f t="shared" si="3"/>
        <v>64.147169625624002</v>
      </c>
      <c r="Q15" s="28">
        <v>4</v>
      </c>
      <c r="R15" s="37" t="s">
        <v>92</v>
      </c>
    </row>
    <row r="16" spans="1:18" ht="37.5" x14ac:dyDescent="0.3">
      <c r="A16" s="20">
        <v>10</v>
      </c>
      <c r="B16" s="20" t="s">
        <v>45</v>
      </c>
      <c r="C16" s="21" t="s">
        <v>26</v>
      </c>
      <c r="D16" s="22">
        <v>39703</v>
      </c>
      <c r="E16" s="21"/>
      <c r="F16" s="20">
        <v>13.5</v>
      </c>
      <c r="G16" s="23">
        <f t="shared" si="0"/>
        <v>10.945945945945946</v>
      </c>
      <c r="H16" s="24">
        <v>5</v>
      </c>
      <c r="I16" s="20">
        <v>10</v>
      </c>
      <c r="J16" s="24">
        <v>79.78</v>
      </c>
      <c r="K16" s="25">
        <v>53</v>
      </c>
      <c r="L16" s="26">
        <f t="shared" si="1"/>
        <v>13.286537979443469</v>
      </c>
      <c r="M16" s="25">
        <v>128</v>
      </c>
      <c r="N16" s="28">
        <v>117</v>
      </c>
      <c r="O16" s="26">
        <f t="shared" si="2"/>
        <v>22.8515625</v>
      </c>
      <c r="P16" s="27">
        <f t="shared" si="3"/>
        <v>57.084046425389417</v>
      </c>
      <c r="Q16" s="28">
        <v>12</v>
      </c>
      <c r="R16" s="37" t="s">
        <v>92</v>
      </c>
    </row>
    <row r="17" spans="1:18" ht="37.5" x14ac:dyDescent="0.3">
      <c r="A17" s="20">
        <v>11</v>
      </c>
      <c r="B17" s="20" t="s">
        <v>52</v>
      </c>
      <c r="C17" s="21" t="s">
        <v>26</v>
      </c>
      <c r="D17" s="22">
        <v>39673</v>
      </c>
      <c r="E17" s="21">
        <v>5</v>
      </c>
      <c r="F17" s="20">
        <v>16</v>
      </c>
      <c r="G17" s="23">
        <f t="shared" si="0"/>
        <v>12.972972972972974</v>
      </c>
      <c r="H17" s="24">
        <v>7</v>
      </c>
      <c r="I17" s="20">
        <v>10</v>
      </c>
      <c r="J17" s="24">
        <v>77.12</v>
      </c>
      <c r="K17" s="25">
        <v>53</v>
      </c>
      <c r="L17" s="26">
        <f t="shared" si="1"/>
        <v>13.744813278008298</v>
      </c>
      <c r="M17" s="25">
        <v>127</v>
      </c>
      <c r="N17" s="25">
        <v>117</v>
      </c>
      <c r="O17" s="26">
        <f t="shared" si="2"/>
        <v>23.031496062992126</v>
      </c>
      <c r="P17" s="27">
        <f t="shared" si="3"/>
        <v>59.749282313973403</v>
      </c>
      <c r="Q17" s="28">
        <v>6</v>
      </c>
      <c r="R17" s="37" t="s">
        <v>92</v>
      </c>
    </row>
    <row r="18" spans="1:18" ht="37.5" x14ac:dyDescent="0.3">
      <c r="A18" s="20">
        <v>12</v>
      </c>
      <c r="B18" s="20" t="s">
        <v>59</v>
      </c>
      <c r="C18" s="21" t="s">
        <v>26</v>
      </c>
      <c r="D18" s="22">
        <v>39422</v>
      </c>
      <c r="E18" s="21">
        <v>6</v>
      </c>
      <c r="F18" s="20">
        <v>28.5</v>
      </c>
      <c r="G18" s="23">
        <f t="shared" si="0"/>
        <v>23.108108108108109</v>
      </c>
      <c r="H18" s="24">
        <v>9</v>
      </c>
      <c r="I18" s="20">
        <v>10</v>
      </c>
      <c r="J18" s="24">
        <v>63.91</v>
      </c>
      <c r="K18" s="25">
        <v>53</v>
      </c>
      <c r="L18" s="26">
        <f t="shared" si="1"/>
        <v>16.585823814739477</v>
      </c>
      <c r="M18" s="25">
        <v>127</v>
      </c>
      <c r="N18" s="28">
        <v>117</v>
      </c>
      <c r="O18" s="26">
        <f t="shared" si="2"/>
        <v>23.031496062992126</v>
      </c>
      <c r="P18" s="27">
        <f t="shared" si="3"/>
        <v>72.725427985839715</v>
      </c>
      <c r="Q18" s="28">
        <v>1</v>
      </c>
      <c r="R18" s="37" t="s">
        <v>90</v>
      </c>
    </row>
    <row r="19" spans="1:18" ht="38.450000000000003" customHeight="1" x14ac:dyDescent="0.3">
      <c r="A19" s="20">
        <v>13</v>
      </c>
      <c r="B19" s="20" t="s">
        <v>55</v>
      </c>
      <c r="C19" s="21" t="s">
        <v>26</v>
      </c>
      <c r="D19" s="22">
        <v>39164</v>
      </c>
      <c r="E19" s="21">
        <v>6</v>
      </c>
      <c r="F19" s="20">
        <v>4</v>
      </c>
      <c r="G19" s="23">
        <f t="shared" si="0"/>
        <v>3.2432432432432434</v>
      </c>
      <c r="H19" s="24">
        <v>4</v>
      </c>
      <c r="I19" s="20">
        <v>10</v>
      </c>
      <c r="J19" s="24">
        <v>72.040000000000006</v>
      </c>
      <c r="K19" s="25">
        <v>53</v>
      </c>
      <c r="L19" s="26">
        <f t="shared" si="1"/>
        <v>14.714047751249305</v>
      </c>
      <c r="M19" s="25">
        <v>218</v>
      </c>
      <c r="N19" s="25">
        <v>117</v>
      </c>
      <c r="O19" s="26">
        <f t="shared" si="2"/>
        <v>13.417431192660551</v>
      </c>
      <c r="P19" s="27">
        <f t="shared" si="3"/>
        <v>41.374722187153097</v>
      </c>
      <c r="Q19" s="28">
        <v>15</v>
      </c>
      <c r="R19" s="37" t="s">
        <v>92</v>
      </c>
    </row>
    <row r="20" spans="1:18" ht="37.5" x14ac:dyDescent="0.3">
      <c r="A20" s="20">
        <v>14</v>
      </c>
      <c r="B20" s="20" t="s">
        <v>58</v>
      </c>
      <c r="C20" s="21" t="s">
        <v>26</v>
      </c>
      <c r="D20" s="29">
        <v>39158</v>
      </c>
      <c r="E20" s="21">
        <v>6</v>
      </c>
      <c r="F20" s="20">
        <v>17</v>
      </c>
      <c r="G20" s="23">
        <f t="shared" si="0"/>
        <v>13.783783783783784</v>
      </c>
      <c r="H20" s="20">
        <v>3</v>
      </c>
      <c r="I20" s="20">
        <v>10</v>
      </c>
      <c r="J20" s="24">
        <v>62.09</v>
      </c>
      <c r="K20" s="25">
        <v>53</v>
      </c>
      <c r="L20" s="26">
        <f t="shared" si="1"/>
        <v>17.071992269286518</v>
      </c>
      <c r="M20" s="25">
        <v>162</v>
      </c>
      <c r="N20" s="25">
        <v>117</v>
      </c>
      <c r="O20" s="26">
        <f t="shared" si="2"/>
        <v>18.055555555555557</v>
      </c>
      <c r="P20" s="27">
        <f t="shared" si="3"/>
        <v>58.911331608625858</v>
      </c>
      <c r="Q20" s="28">
        <v>9</v>
      </c>
      <c r="R20" s="37" t="s">
        <v>92</v>
      </c>
    </row>
    <row r="21" spans="1:18" ht="37.5" x14ac:dyDescent="0.3">
      <c r="A21" s="20">
        <v>15</v>
      </c>
      <c r="B21" s="20" t="s">
        <v>57</v>
      </c>
      <c r="C21" s="21" t="s">
        <v>26</v>
      </c>
      <c r="D21" s="29">
        <v>39177</v>
      </c>
      <c r="E21" s="21">
        <v>6</v>
      </c>
      <c r="F21" s="20">
        <v>31.5</v>
      </c>
      <c r="G21" s="23">
        <f t="shared" si="0"/>
        <v>25.54054054054054</v>
      </c>
      <c r="H21" s="20">
        <v>5</v>
      </c>
      <c r="I21" s="20">
        <v>10</v>
      </c>
      <c r="J21" s="24">
        <v>81</v>
      </c>
      <c r="K21" s="25">
        <v>53</v>
      </c>
      <c r="L21" s="26">
        <f t="shared" si="1"/>
        <v>13.086419753086419</v>
      </c>
      <c r="M21" s="25">
        <v>123</v>
      </c>
      <c r="N21" s="28">
        <v>117</v>
      </c>
      <c r="O21" s="26">
        <f t="shared" si="2"/>
        <v>23.780487804878049</v>
      </c>
      <c r="P21" s="27">
        <f t="shared" si="3"/>
        <v>72.407448098505</v>
      </c>
      <c r="Q21" s="28">
        <v>2</v>
      </c>
      <c r="R21" s="37" t="s">
        <v>95</v>
      </c>
    </row>
    <row r="22" spans="1:18" ht="37.5" x14ac:dyDescent="0.3">
      <c r="A22" s="20">
        <v>16</v>
      </c>
      <c r="B22" s="20" t="s">
        <v>56</v>
      </c>
      <c r="C22" s="21" t="s">
        <v>26</v>
      </c>
      <c r="D22" s="21" t="s">
        <v>60</v>
      </c>
      <c r="E22" s="21">
        <v>6</v>
      </c>
      <c r="F22" s="20">
        <v>17</v>
      </c>
      <c r="G22" s="23">
        <f t="shared" si="0"/>
        <v>13.783783783783784</v>
      </c>
      <c r="H22" s="20">
        <v>3</v>
      </c>
      <c r="I22" s="20">
        <v>10</v>
      </c>
      <c r="J22" s="24">
        <v>72</v>
      </c>
      <c r="K22" s="25">
        <v>53</v>
      </c>
      <c r="L22" s="26">
        <f t="shared" si="1"/>
        <v>14.722222222222221</v>
      </c>
      <c r="M22" s="25">
        <v>150</v>
      </c>
      <c r="N22" s="25">
        <v>117</v>
      </c>
      <c r="O22" s="26">
        <f t="shared" si="2"/>
        <v>19.5</v>
      </c>
      <c r="P22" s="27">
        <f t="shared" si="3"/>
        <v>58.006006006006004</v>
      </c>
      <c r="Q22" s="28">
        <v>11</v>
      </c>
      <c r="R22" s="37" t="s">
        <v>92</v>
      </c>
    </row>
    <row r="23" spans="1:18" ht="19.5" customHeight="1" x14ac:dyDescent="0.3">
      <c r="A23" s="20"/>
      <c r="B23" s="21" t="s">
        <v>61</v>
      </c>
      <c r="C23" s="21"/>
      <c r="D23" s="21"/>
      <c r="E23" s="21"/>
      <c r="F23" s="20"/>
      <c r="G23" s="23">
        <f t="shared" si="0"/>
        <v>0</v>
      </c>
      <c r="H23" s="20"/>
      <c r="I23" s="20">
        <f t="shared" ref="I23:I30" si="4">(25*H23)/10</f>
        <v>0</v>
      </c>
      <c r="J23" s="24"/>
      <c r="K23" s="25"/>
      <c r="L23" s="26" t="e">
        <f t="shared" si="1"/>
        <v>#DIV/0!</v>
      </c>
      <c r="M23" s="25"/>
      <c r="N23" s="25"/>
      <c r="O23" s="26" t="e">
        <f t="shared" si="2"/>
        <v>#DIV/0!</v>
      </c>
      <c r="P23" s="27" t="e">
        <f t="shared" si="3"/>
        <v>#DIV/0!</v>
      </c>
      <c r="Q23" s="28"/>
      <c r="R23" s="37"/>
    </row>
    <row r="24" spans="1:18" ht="37.5" x14ac:dyDescent="0.3">
      <c r="A24" s="20">
        <v>1</v>
      </c>
      <c r="B24" s="21" t="s">
        <v>64</v>
      </c>
      <c r="C24" s="21" t="s">
        <v>26</v>
      </c>
      <c r="D24" s="29">
        <v>39850</v>
      </c>
      <c r="E24" s="21">
        <v>5</v>
      </c>
      <c r="F24" s="20">
        <v>9.5</v>
      </c>
      <c r="G24" s="23">
        <f t="shared" si="0"/>
        <v>7.7027027027027026</v>
      </c>
      <c r="H24" s="20">
        <v>5</v>
      </c>
      <c r="I24" s="20">
        <v>10</v>
      </c>
      <c r="J24" s="24">
        <v>53</v>
      </c>
      <c r="K24" s="25">
        <v>52</v>
      </c>
      <c r="L24" s="26">
        <f t="shared" si="1"/>
        <v>19.622641509433961</v>
      </c>
      <c r="M24" s="25">
        <v>232</v>
      </c>
      <c r="N24" s="25">
        <v>213</v>
      </c>
      <c r="O24" s="26">
        <f t="shared" si="2"/>
        <v>22.952586206896552</v>
      </c>
      <c r="P24" s="27">
        <f t="shared" si="3"/>
        <v>60.277930419033211</v>
      </c>
      <c r="Q24" s="28">
        <v>6</v>
      </c>
      <c r="R24" s="37" t="s">
        <v>92</v>
      </c>
    </row>
    <row r="25" spans="1:18" ht="37.5" x14ac:dyDescent="0.3">
      <c r="A25" s="20">
        <v>2</v>
      </c>
      <c r="B25" s="21" t="s">
        <v>65</v>
      </c>
      <c r="C25" s="21" t="s">
        <v>26</v>
      </c>
      <c r="D25" s="29">
        <v>39776</v>
      </c>
      <c r="E25" s="21">
        <v>5</v>
      </c>
      <c r="F25" s="20">
        <v>12.5</v>
      </c>
      <c r="G25" s="23">
        <f t="shared" si="0"/>
        <v>10.135135135135135</v>
      </c>
      <c r="H25" s="20">
        <v>3</v>
      </c>
      <c r="I25" s="20">
        <v>10</v>
      </c>
      <c r="J25" s="24">
        <v>68.2</v>
      </c>
      <c r="K25" s="25">
        <v>52</v>
      </c>
      <c r="L25" s="26">
        <f t="shared" si="1"/>
        <v>15.249266862170087</v>
      </c>
      <c r="M25" s="25">
        <v>336</v>
      </c>
      <c r="N25" s="25">
        <v>213</v>
      </c>
      <c r="O25" s="26">
        <f t="shared" si="2"/>
        <v>15.848214285714286</v>
      </c>
      <c r="P25" s="27">
        <f t="shared" si="3"/>
        <v>51.23261628301951</v>
      </c>
      <c r="Q25" s="28">
        <v>11</v>
      </c>
      <c r="R25" s="37" t="s">
        <v>92</v>
      </c>
    </row>
    <row r="26" spans="1:18" ht="37.5" x14ac:dyDescent="0.3">
      <c r="A26" s="20">
        <v>3</v>
      </c>
      <c r="B26" s="21" t="s">
        <v>66</v>
      </c>
      <c r="C26" s="21" t="s">
        <v>26</v>
      </c>
      <c r="D26" s="29">
        <v>39743</v>
      </c>
      <c r="E26" s="21">
        <v>5</v>
      </c>
      <c r="F26" s="20">
        <v>16.5</v>
      </c>
      <c r="G26" s="23">
        <f t="shared" si="0"/>
        <v>13.378378378378379</v>
      </c>
      <c r="H26" s="20">
        <v>2</v>
      </c>
      <c r="I26" s="20">
        <v>10</v>
      </c>
      <c r="J26" s="24">
        <v>69</v>
      </c>
      <c r="K26" s="25">
        <v>52</v>
      </c>
      <c r="L26" s="26">
        <f t="shared" si="1"/>
        <v>15.072463768115941</v>
      </c>
      <c r="M26" s="25">
        <v>258</v>
      </c>
      <c r="N26" s="25">
        <v>213</v>
      </c>
      <c r="O26" s="26">
        <f t="shared" si="2"/>
        <v>20.63953488372093</v>
      </c>
      <c r="P26" s="27">
        <f t="shared" si="3"/>
        <v>59.090377030215251</v>
      </c>
      <c r="Q26" s="28">
        <v>8</v>
      </c>
      <c r="R26" s="37" t="s">
        <v>92</v>
      </c>
    </row>
    <row r="27" spans="1:18" ht="37.5" x14ac:dyDescent="0.3">
      <c r="A27" s="20">
        <v>4</v>
      </c>
      <c r="B27" s="21" t="s">
        <v>63</v>
      </c>
      <c r="C27" s="21" t="s">
        <v>26</v>
      </c>
      <c r="D27" s="29">
        <v>39586</v>
      </c>
      <c r="E27" s="21">
        <v>5</v>
      </c>
      <c r="F27" s="20">
        <v>17.5</v>
      </c>
      <c r="G27" s="23">
        <f t="shared" si="0"/>
        <v>14.189189189189189</v>
      </c>
      <c r="H27" s="20">
        <v>3</v>
      </c>
      <c r="I27" s="20">
        <v>10</v>
      </c>
      <c r="J27" s="24">
        <v>71</v>
      </c>
      <c r="K27" s="25">
        <v>52</v>
      </c>
      <c r="L27" s="26">
        <f t="shared" si="1"/>
        <v>14.647887323943662</v>
      </c>
      <c r="M27" s="25">
        <v>286</v>
      </c>
      <c r="N27" s="25">
        <v>213</v>
      </c>
      <c r="O27" s="26">
        <f t="shared" si="2"/>
        <v>18.61888111888112</v>
      </c>
      <c r="P27" s="27">
        <f t="shared" si="3"/>
        <v>57.45595763201397</v>
      </c>
      <c r="Q27" s="28">
        <v>10</v>
      </c>
      <c r="R27" s="37" t="s">
        <v>92</v>
      </c>
    </row>
    <row r="28" spans="1:18" ht="37.5" x14ac:dyDescent="0.3">
      <c r="A28" s="20">
        <v>5</v>
      </c>
      <c r="B28" s="30" t="s">
        <v>70</v>
      </c>
      <c r="C28" s="21" t="s">
        <v>26</v>
      </c>
      <c r="D28" s="38">
        <v>39580</v>
      </c>
      <c r="E28" s="30">
        <v>5</v>
      </c>
      <c r="F28" s="33">
        <v>4</v>
      </c>
      <c r="G28" s="23">
        <f t="shared" si="0"/>
        <v>3.2432432432432434</v>
      </c>
      <c r="H28" s="20">
        <v>2</v>
      </c>
      <c r="I28" s="20">
        <v>10</v>
      </c>
      <c r="J28" s="24">
        <v>58.28</v>
      </c>
      <c r="K28" s="25">
        <v>52</v>
      </c>
      <c r="L28" s="26">
        <f t="shared" si="1"/>
        <v>17.844886753603294</v>
      </c>
      <c r="M28" s="25">
        <v>224</v>
      </c>
      <c r="N28" s="25">
        <v>213</v>
      </c>
      <c r="O28" s="26">
        <f t="shared" si="2"/>
        <v>23.772321428571427</v>
      </c>
      <c r="P28" s="27">
        <f t="shared" si="3"/>
        <v>54.860451425417963</v>
      </c>
      <c r="Q28" s="28">
        <v>12</v>
      </c>
      <c r="R28" s="37" t="s">
        <v>92</v>
      </c>
    </row>
    <row r="29" spans="1:18" ht="37.5" x14ac:dyDescent="0.3">
      <c r="A29" s="20">
        <v>6</v>
      </c>
      <c r="B29" s="21" t="s">
        <v>69</v>
      </c>
      <c r="C29" s="21" t="s">
        <v>26</v>
      </c>
      <c r="D29" s="29">
        <v>39473</v>
      </c>
      <c r="E29" s="21">
        <v>5</v>
      </c>
      <c r="F29" s="20">
        <v>10.5</v>
      </c>
      <c r="G29" s="23">
        <f t="shared" si="0"/>
        <v>8.513513513513514</v>
      </c>
      <c r="H29" s="20">
        <v>4</v>
      </c>
      <c r="I29" s="20">
        <v>10</v>
      </c>
      <c r="J29" s="24">
        <v>0</v>
      </c>
      <c r="K29" s="25">
        <v>52</v>
      </c>
      <c r="L29" s="26">
        <v>0</v>
      </c>
      <c r="M29" s="25">
        <v>230</v>
      </c>
      <c r="N29" s="25">
        <v>213</v>
      </c>
      <c r="O29" s="26">
        <f t="shared" si="2"/>
        <v>23.152173913043477</v>
      </c>
      <c r="P29" s="27">
        <f>G29+I29+L29+O29</f>
        <v>41.665687426556993</v>
      </c>
      <c r="Q29" s="28">
        <v>13</v>
      </c>
      <c r="R29" s="37" t="s">
        <v>92</v>
      </c>
    </row>
    <row r="30" spans="1:18" ht="37.5" x14ac:dyDescent="0.3">
      <c r="A30" s="20">
        <v>7</v>
      </c>
      <c r="B30" s="21" t="s">
        <v>71</v>
      </c>
      <c r="C30" s="21" t="s">
        <v>26</v>
      </c>
      <c r="D30" s="29">
        <v>39171</v>
      </c>
      <c r="E30" s="21">
        <v>6</v>
      </c>
      <c r="F30" s="20">
        <v>12</v>
      </c>
      <c r="G30" s="23">
        <f t="shared" si="0"/>
        <v>9.7297297297297298</v>
      </c>
      <c r="H30" s="20">
        <v>4</v>
      </c>
      <c r="I30" s="20">
        <f t="shared" si="4"/>
        <v>10</v>
      </c>
      <c r="J30" s="24">
        <v>86.87</v>
      </c>
      <c r="K30" s="25">
        <v>52</v>
      </c>
      <c r="L30" s="26">
        <f>((20*K30)/J30)</f>
        <v>11.971912052492229</v>
      </c>
      <c r="M30" s="25">
        <v>0</v>
      </c>
      <c r="N30" s="25">
        <v>213</v>
      </c>
      <c r="O30" s="26">
        <v>0</v>
      </c>
      <c r="P30" s="27">
        <f t="shared" si="3"/>
        <v>31.701641782221959</v>
      </c>
      <c r="Q30" s="28">
        <v>14</v>
      </c>
      <c r="R30" s="37" t="s">
        <v>92</v>
      </c>
    </row>
    <row r="31" spans="1:18" ht="37.5" x14ac:dyDescent="0.3">
      <c r="A31" s="20">
        <v>8</v>
      </c>
      <c r="B31" s="21" t="s">
        <v>62</v>
      </c>
      <c r="C31" s="21" t="s">
        <v>26</v>
      </c>
      <c r="D31" s="21"/>
      <c r="E31" s="21">
        <v>6</v>
      </c>
      <c r="F31" s="20">
        <v>24.5</v>
      </c>
      <c r="G31" s="23">
        <f t="shared" si="0"/>
        <v>19.864864864864863</v>
      </c>
      <c r="H31" s="20">
        <v>7</v>
      </c>
      <c r="I31" s="20">
        <v>10</v>
      </c>
      <c r="J31" s="24">
        <v>52</v>
      </c>
      <c r="K31" s="25">
        <v>52</v>
      </c>
      <c r="L31" s="26">
        <f>((20*K31)/J31)</f>
        <v>20</v>
      </c>
      <c r="M31" s="25">
        <v>237</v>
      </c>
      <c r="N31" s="25">
        <v>213</v>
      </c>
      <c r="O31" s="26">
        <f t="shared" si="2"/>
        <v>22.468354430379748</v>
      </c>
      <c r="P31" s="27">
        <f t="shared" si="3"/>
        <v>72.333219295244618</v>
      </c>
      <c r="Q31" s="28">
        <v>1</v>
      </c>
      <c r="R31" s="37" t="s">
        <v>90</v>
      </c>
    </row>
    <row r="32" spans="1:18" ht="37.5" x14ac:dyDescent="0.3">
      <c r="A32" s="20">
        <v>9</v>
      </c>
      <c r="B32" s="21" t="s">
        <v>68</v>
      </c>
      <c r="C32" s="21" t="s">
        <v>26</v>
      </c>
      <c r="D32" s="29">
        <v>39304</v>
      </c>
      <c r="E32" s="21">
        <v>6</v>
      </c>
      <c r="F32" s="20">
        <v>16.5</v>
      </c>
      <c r="G32" s="23">
        <f t="shared" si="0"/>
        <v>13.378378378378379</v>
      </c>
      <c r="H32" s="20">
        <v>7</v>
      </c>
      <c r="I32" s="20">
        <v>10</v>
      </c>
      <c r="J32" s="24">
        <v>64.08</v>
      </c>
      <c r="K32" s="25">
        <v>52</v>
      </c>
      <c r="L32" s="26">
        <f>((20*K32)/J32)</f>
        <v>16.229712858926341</v>
      </c>
      <c r="M32" s="25">
        <v>213</v>
      </c>
      <c r="N32" s="25">
        <v>213</v>
      </c>
      <c r="O32" s="26">
        <f t="shared" si="2"/>
        <v>25</v>
      </c>
      <c r="P32" s="27">
        <f t="shared" si="3"/>
        <v>64.60809123730472</v>
      </c>
      <c r="Q32" s="28">
        <v>2</v>
      </c>
      <c r="R32" s="37" t="s">
        <v>95</v>
      </c>
    </row>
    <row r="33" spans="1:18" ht="37.5" x14ac:dyDescent="0.3">
      <c r="A33" s="31">
        <v>10</v>
      </c>
      <c r="B33" s="30" t="s">
        <v>73</v>
      </c>
      <c r="C33" s="21" t="s">
        <v>26</v>
      </c>
      <c r="D33" s="39">
        <v>39321</v>
      </c>
      <c r="E33" s="31">
        <v>6</v>
      </c>
      <c r="F33" s="20">
        <v>16.5</v>
      </c>
      <c r="G33" s="23">
        <f t="shared" si="0"/>
        <v>13.378378378378379</v>
      </c>
      <c r="H33" s="31">
        <v>4</v>
      </c>
      <c r="I33" s="20">
        <v>10</v>
      </c>
      <c r="J33" s="40">
        <v>64.06</v>
      </c>
      <c r="K33" s="18">
        <v>52</v>
      </c>
      <c r="L33" s="26">
        <f t="shared" si="1"/>
        <v>16.234779893849517</v>
      </c>
      <c r="M33" s="41">
        <v>214</v>
      </c>
      <c r="N33" s="25">
        <v>213</v>
      </c>
      <c r="O33" s="26">
        <f t="shared" si="2"/>
        <v>24.883177570093459</v>
      </c>
      <c r="P33" s="27">
        <f t="shared" si="3"/>
        <v>64.496335842321344</v>
      </c>
      <c r="Q33" s="32">
        <v>3</v>
      </c>
      <c r="R33" s="37" t="s">
        <v>95</v>
      </c>
    </row>
    <row r="34" spans="1:18" ht="37.5" x14ac:dyDescent="0.3">
      <c r="A34" s="31">
        <v>11</v>
      </c>
      <c r="B34" s="30" t="s">
        <v>74</v>
      </c>
      <c r="C34" s="21" t="s">
        <v>26</v>
      </c>
      <c r="D34" s="39">
        <v>39256</v>
      </c>
      <c r="E34" s="31">
        <v>6</v>
      </c>
      <c r="F34" s="20">
        <v>16.5</v>
      </c>
      <c r="G34" s="23">
        <f t="shared" si="0"/>
        <v>13.378378378378379</v>
      </c>
      <c r="H34" s="31">
        <v>3</v>
      </c>
      <c r="I34" s="20">
        <v>10</v>
      </c>
      <c r="J34" s="40">
        <v>64.08</v>
      </c>
      <c r="K34" s="18">
        <v>52</v>
      </c>
      <c r="L34" s="26">
        <f t="shared" si="1"/>
        <v>16.229712858926341</v>
      </c>
      <c r="M34" s="41">
        <v>241</v>
      </c>
      <c r="N34" s="25">
        <v>213</v>
      </c>
      <c r="O34" s="26">
        <f t="shared" si="2"/>
        <v>22.095435684647303</v>
      </c>
      <c r="P34" s="27">
        <f t="shared" si="3"/>
        <v>61.703526921952019</v>
      </c>
      <c r="Q34" s="32">
        <v>5</v>
      </c>
      <c r="R34" s="37" t="s">
        <v>92</v>
      </c>
    </row>
    <row r="35" spans="1:18" ht="37.5" x14ac:dyDescent="0.3">
      <c r="A35" s="31">
        <v>12</v>
      </c>
      <c r="B35" s="30" t="s">
        <v>72</v>
      </c>
      <c r="C35" s="21" t="s">
        <v>26</v>
      </c>
      <c r="D35" s="39">
        <v>39225</v>
      </c>
      <c r="E35" s="31">
        <v>6</v>
      </c>
      <c r="F35" s="20">
        <v>16.5</v>
      </c>
      <c r="G35" s="23">
        <f t="shared" si="0"/>
        <v>13.378378378378379</v>
      </c>
      <c r="H35" s="31">
        <v>7</v>
      </c>
      <c r="I35" s="20">
        <v>10</v>
      </c>
      <c r="J35" s="40">
        <v>67</v>
      </c>
      <c r="K35" s="18">
        <v>52</v>
      </c>
      <c r="L35" s="26">
        <f t="shared" si="1"/>
        <v>15.522388059701493</v>
      </c>
      <c r="M35" s="42">
        <v>250</v>
      </c>
      <c r="N35" s="25">
        <v>213</v>
      </c>
      <c r="O35" s="26">
        <f t="shared" si="2"/>
        <v>21.3</v>
      </c>
      <c r="P35" s="27">
        <f t="shared" si="3"/>
        <v>60.200766438079867</v>
      </c>
      <c r="Q35" s="32">
        <v>7</v>
      </c>
      <c r="R35" s="37" t="s">
        <v>92</v>
      </c>
    </row>
    <row r="36" spans="1:18" ht="37.5" x14ac:dyDescent="0.3">
      <c r="A36" s="31">
        <v>13</v>
      </c>
      <c r="B36" s="30" t="s">
        <v>67</v>
      </c>
      <c r="C36" s="21" t="s">
        <v>26</v>
      </c>
      <c r="D36" s="39">
        <v>39322</v>
      </c>
      <c r="E36" s="31">
        <v>6</v>
      </c>
      <c r="F36" s="20">
        <v>16.5</v>
      </c>
      <c r="G36" s="23">
        <f t="shared" si="0"/>
        <v>13.378378378378379</v>
      </c>
      <c r="H36" s="31">
        <v>8</v>
      </c>
      <c r="I36" s="20">
        <v>10</v>
      </c>
      <c r="J36" s="40">
        <v>72</v>
      </c>
      <c r="K36" s="18">
        <v>52</v>
      </c>
      <c r="L36" s="26">
        <f t="shared" si="1"/>
        <v>14.444444444444445</v>
      </c>
      <c r="M36" s="42">
        <v>220</v>
      </c>
      <c r="N36" s="25">
        <v>213</v>
      </c>
      <c r="O36" s="26">
        <f t="shared" si="2"/>
        <v>24.204545454545453</v>
      </c>
      <c r="P36" s="27">
        <f t="shared" si="3"/>
        <v>62.027368277368275</v>
      </c>
      <c r="Q36" s="32">
        <v>4</v>
      </c>
      <c r="R36" s="37" t="s">
        <v>92</v>
      </c>
    </row>
    <row r="37" spans="1:18" ht="37.5" x14ac:dyDescent="0.3">
      <c r="A37" s="31">
        <v>14</v>
      </c>
      <c r="B37" s="30" t="s">
        <v>75</v>
      </c>
      <c r="C37" s="21" t="s">
        <v>26</v>
      </c>
      <c r="D37" s="39">
        <v>39321</v>
      </c>
      <c r="E37" s="31">
        <v>6</v>
      </c>
      <c r="F37" s="20">
        <v>16.5</v>
      </c>
      <c r="G37" s="23">
        <f t="shared" si="0"/>
        <v>13.378378378378379</v>
      </c>
      <c r="H37" s="31">
        <v>3</v>
      </c>
      <c r="I37" s="20">
        <v>10</v>
      </c>
      <c r="J37" s="40">
        <v>80</v>
      </c>
      <c r="K37" s="18">
        <v>52</v>
      </c>
      <c r="L37" s="26">
        <f t="shared" si="1"/>
        <v>13</v>
      </c>
      <c r="M37" s="42">
        <v>241</v>
      </c>
      <c r="N37" s="25">
        <v>213</v>
      </c>
      <c r="O37" s="26">
        <f t="shared" si="2"/>
        <v>22.095435684647303</v>
      </c>
      <c r="P37" s="27">
        <f t="shared" si="3"/>
        <v>58.473814063025685</v>
      </c>
      <c r="Q37" s="32">
        <v>9</v>
      </c>
      <c r="R37" s="37" t="s">
        <v>92</v>
      </c>
    </row>
    <row r="38" spans="1:18" ht="18.75" x14ac:dyDescent="0.3">
      <c r="G38" s="2">
        <f t="shared" ref="G38:G54" si="5">(25*F38)/25.5</f>
        <v>0</v>
      </c>
      <c r="I38" s="2">
        <f t="shared" ref="I38:I54" si="6">(25*H38)/10</f>
        <v>0</v>
      </c>
      <c r="L38" s="4" t="e">
        <f t="shared" ref="L38:L53" si="7">((25*K38)/J38)</f>
        <v>#DIV/0!</v>
      </c>
      <c r="O38" s="4">
        <v>0</v>
      </c>
      <c r="P38" s="5" t="e">
        <f t="shared" ref="P38:P53" si="8">G38+I38+L38+O38</f>
        <v>#DIV/0!</v>
      </c>
      <c r="Q38" s="17"/>
    </row>
    <row r="39" spans="1:18" ht="18.75" x14ac:dyDescent="0.25">
      <c r="G39" s="2">
        <f t="shared" si="5"/>
        <v>0</v>
      </c>
      <c r="I39" s="2">
        <f t="shared" si="6"/>
        <v>0</v>
      </c>
      <c r="L39" s="4" t="e">
        <f t="shared" si="7"/>
        <v>#DIV/0!</v>
      </c>
      <c r="O39" s="4">
        <v>0</v>
      </c>
      <c r="P39" s="5" t="e">
        <f t="shared" si="8"/>
        <v>#DIV/0!</v>
      </c>
    </row>
    <row r="40" spans="1:18" ht="18.75" x14ac:dyDescent="0.25">
      <c r="G40" s="2">
        <f t="shared" si="5"/>
        <v>0</v>
      </c>
      <c r="I40" s="2">
        <f t="shared" si="6"/>
        <v>0</v>
      </c>
      <c r="L40" s="4" t="e">
        <f t="shared" si="7"/>
        <v>#DIV/0!</v>
      </c>
      <c r="O40" s="4">
        <v>0</v>
      </c>
      <c r="P40" s="5" t="e">
        <f t="shared" si="8"/>
        <v>#DIV/0!</v>
      </c>
    </row>
    <row r="41" spans="1:18" ht="18.75" x14ac:dyDescent="0.25">
      <c r="D41" s="16"/>
      <c r="G41" s="2">
        <f t="shared" si="5"/>
        <v>0</v>
      </c>
      <c r="I41" s="2">
        <f t="shared" si="6"/>
        <v>0</v>
      </c>
      <c r="L41" s="4" t="e">
        <f t="shared" si="7"/>
        <v>#DIV/0!</v>
      </c>
      <c r="O41" s="4">
        <v>0</v>
      </c>
      <c r="P41" s="5" t="e">
        <f t="shared" si="8"/>
        <v>#DIV/0!</v>
      </c>
    </row>
    <row r="42" spans="1:18" ht="18.75" x14ac:dyDescent="0.25">
      <c r="G42" s="2">
        <f t="shared" si="5"/>
        <v>0</v>
      </c>
      <c r="I42" s="2">
        <f t="shared" si="6"/>
        <v>0</v>
      </c>
      <c r="L42" s="4" t="e">
        <f t="shared" si="7"/>
        <v>#DIV/0!</v>
      </c>
      <c r="O42" s="4">
        <v>0</v>
      </c>
      <c r="P42" s="5" t="e">
        <f t="shared" si="8"/>
        <v>#DIV/0!</v>
      </c>
    </row>
    <row r="43" spans="1:18" ht="18.75" x14ac:dyDescent="0.25">
      <c r="G43" s="2">
        <f t="shared" si="5"/>
        <v>0</v>
      </c>
      <c r="I43" s="2">
        <f t="shared" si="6"/>
        <v>0</v>
      </c>
      <c r="L43" s="4" t="e">
        <f t="shared" si="7"/>
        <v>#DIV/0!</v>
      </c>
      <c r="O43" s="4">
        <v>0</v>
      </c>
      <c r="P43" s="5" t="e">
        <f t="shared" si="8"/>
        <v>#DIV/0!</v>
      </c>
    </row>
    <row r="44" spans="1:18" ht="18.75" x14ac:dyDescent="0.25">
      <c r="G44" s="2">
        <f t="shared" si="5"/>
        <v>0</v>
      </c>
      <c r="I44" s="2">
        <f t="shared" si="6"/>
        <v>0</v>
      </c>
      <c r="L44" s="4" t="e">
        <f t="shared" si="7"/>
        <v>#DIV/0!</v>
      </c>
      <c r="O44" s="4">
        <v>0</v>
      </c>
      <c r="P44" s="5" t="e">
        <f t="shared" si="8"/>
        <v>#DIV/0!</v>
      </c>
    </row>
    <row r="45" spans="1:18" ht="18.75" x14ac:dyDescent="0.25">
      <c r="G45" s="2">
        <f t="shared" si="5"/>
        <v>0</v>
      </c>
      <c r="I45" s="2">
        <f t="shared" si="6"/>
        <v>0</v>
      </c>
      <c r="L45" s="4" t="e">
        <f t="shared" si="7"/>
        <v>#DIV/0!</v>
      </c>
      <c r="O45" s="4">
        <v>0</v>
      </c>
      <c r="P45" s="5" t="e">
        <f t="shared" si="8"/>
        <v>#DIV/0!</v>
      </c>
    </row>
    <row r="46" spans="1:18" ht="18.75" x14ac:dyDescent="0.25">
      <c r="G46" s="2">
        <f t="shared" si="5"/>
        <v>0</v>
      </c>
      <c r="I46" s="2">
        <f t="shared" si="6"/>
        <v>0</v>
      </c>
      <c r="L46" s="4" t="e">
        <f t="shared" si="7"/>
        <v>#DIV/0!</v>
      </c>
      <c r="O46" s="4">
        <v>0</v>
      </c>
      <c r="P46" s="5" t="e">
        <f t="shared" si="8"/>
        <v>#DIV/0!</v>
      </c>
    </row>
    <row r="47" spans="1:18" ht="18.75" x14ac:dyDescent="0.25">
      <c r="G47" s="2">
        <f t="shared" si="5"/>
        <v>0</v>
      </c>
      <c r="I47" s="2">
        <f t="shared" si="6"/>
        <v>0</v>
      </c>
      <c r="L47" s="4" t="e">
        <f t="shared" si="7"/>
        <v>#DIV/0!</v>
      </c>
      <c r="O47" s="4">
        <v>0</v>
      </c>
      <c r="P47" s="5" t="e">
        <f t="shared" si="8"/>
        <v>#DIV/0!</v>
      </c>
    </row>
    <row r="48" spans="1:18" ht="18.75" x14ac:dyDescent="0.25">
      <c r="G48" s="2">
        <f t="shared" si="5"/>
        <v>0</v>
      </c>
      <c r="I48" s="2">
        <f t="shared" si="6"/>
        <v>0</v>
      </c>
      <c r="L48" s="4" t="e">
        <f t="shared" si="7"/>
        <v>#DIV/0!</v>
      </c>
      <c r="O48" s="4">
        <v>0</v>
      </c>
      <c r="P48" s="5" t="e">
        <f t="shared" si="8"/>
        <v>#DIV/0!</v>
      </c>
    </row>
    <row r="49" spans="7:16" ht="18.75" x14ac:dyDescent="0.25">
      <c r="G49" s="2">
        <f t="shared" si="5"/>
        <v>0</v>
      </c>
      <c r="I49" s="2">
        <f t="shared" si="6"/>
        <v>0</v>
      </c>
      <c r="L49" s="4" t="e">
        <f t="shared" si="7"/>
        <v>#DIV/0!</v>
      </c>
      <c r="O49" s="4">
        <v>0</v>
      </c>
      <c r="P49" s="5" t="e">
        <f t="shared" si="8"/>
        <v>#DIV/0!</v>
      </c>
    </row>
    <row r="50" spans="7:16" ht="18.75" x14ac:dyDescent="0.25">
      <c r="G50" s="2">
        <f t="shared" si="5"/>
        <v>0</v>
      </c>
      <c r="I50" s="2">
        <f t="shared" si="6"/>
        <v>0</v>
      </c>
      <c r="L50" s="4" t="e">
        <f t="shared" si="7"/>
        <v>#DIV/0!</v>
      </c>
      <c r="O50" s="4">
        <v>0</v>
      </c>
      <c r="P50" s="5" t="e">
        <f t="shared" si="8"/>
        <v>#DIV/0!</v>
      </c>
    </row>
    <row r="51" spans="7:16" ht="18.75" x14ac:dyDescent="0.25">
      <c r="G51" s="2">
        <f t="shared" si="5"/>
        <v>0</v>
      </c>
      <c r="I51" s="2">
        <f t="shared" si="6"/>
        <v>0</v>
      </c>
      <c r="L51" s="4" t="e">
        <f t="shared" si="7"/>
        <v>#DIV/0!</v>
      </c>
      <c r="O51" s="4">
        <v>0</v>
      </c>
      <c r="P51" s="5" t="e">
        <f t="shared" si="8"/>
        <v>#DIV/0!</v>
      </c>
    </row>
    <row r="52" spans="7:16" ht="18.75" x14ac:dyDescent="0.25">
      <c r="G52" s="2">
        <f t="shared" si="5"/>
        <v>0</v>
      </c>
      <c r="I52" s="2">
        <f t="shared" si="6"/>
        <v>0</v>
      </c>
      <c r="L52" s="4" t="e">
        <f t="shared" si="7"/>
        <v>#DIV/0!</v>
      </c>
      <c r="O52" s="4">
        <v>0</v>
      </c>
      <c r="P52" s="5" t="e">
        <f t="shared" si="8"/>
        <v>#DIV/0!</v>
      </c>
    </row>
    <row r="53" spans="7:16" ht="18.75" x14ac:dyDescent="0.25">
      <c r="G53" s="2">
        <f t="shared" si="5"/>
        <v>0</v>
      </c>
      <c r="I53" s="2">
        <f t="shared" si="6"/>
        <v>0</v>
      </c>
      <c r="L53" s="4" t="e">
        <f t="shared" si="7"/>
        <v>#DIV/0!</v>
      </c>
      <c r="O53" s="4">
        <v>0</v>
      </c>
      <c r="P53" s="5" t="e">
        <f t="shared" si="8"/>
        <v>#DIV/0!</v>
      </c>
    </row>
    <row r="54" spans="7:16" ht="15.75" x14ac:dyDescent="0.25">
      <c r="G54" s="2">
        <f t="shared" si="5"/>
        <v>0</v>
      </c>
      <c r="I54" s="2">
        <f t="shared" si="6"/>
        <v>0</v>
      </c>
    </row>
  </sheetData>
  <mergeCells count="12">
    <mergeCell ref="B6:P6"/>
    <mergeCell ref="R4:R5"/>
    <mergeCell ref="A2:P2"/>
    <mergeCell ref="A4:A5"/>
    <mergeCell ref="B4:B5"/>
    <mergeCell ref="C4:C5"/>
    <mergeCell ref="E4:E5"/>
    <mergeCell ref="F4:G4"/>
    <mergeCell ref="H4:I4"/>
    <mergeCell ref="J4:L4"/>
    <mergeCell ref="M4:O4"/>
    <mergeCell ref="Q4:Q5"/>
  </mergeCells>
  <pageMargins left="0.25" right="0.25" top="0.75" bottom="0.75" header="0.3" footer="0.3"/>
  <pageSetup paperSize="9" scale="4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U17"/>
  <sheetViews>
    <sheetView tabSelected="1" zoomScale="46" zoomScaleNormal="46" workbookViewId="0">
      <selection activeCell="Z2" sqref="Z2"/>
    </sheetView>
  </sheetViews>
  <sheetFormatPr defaultRowHeight="15" x14ac:dyDescent="0.25"/>
  <cols>
    <col min="1" max="1" width="7.7109375" customWidth="1"/>
    <col min="2" max="2" width="29.7109375" customWidth="1"/>
    <col min="3" max="4" width="26.28515625" customWidth="1"/>
    <col min="5" max="5" width="14.85546875" customWidth="1"/>
    <col min="6" max="6" width="12.7109375" customWidth="1"/>
    <col min="7" max="8" width="11.140625" customWidth="1"/>
    <col min="9" max="9" width="11.5703125" customWidth="1"/>
    <col min="10" max="10" width="12.5703125" customWidth="1"/>
    <col min="11" max="11" width="14.85546875" customWidth="1"/>
    <col min="12" max="12" width="18.7109375" customWidth="1"/>
    <col min="13" max="14" width="12.42578125" customWidth="1"/>
    <col min="15" max="15" width="14" customWidth="1"/>
    <col min="16" max="16" width="11" customWidth="1"/>
    <col min="17" max="17" width="16.85546875" customWidth="1"/>
    <col min="18" max="18" width="12.85546875" customWidth="1"/>
    <col min="19" max="20" width="14.85546875" customWidth="1"/>
    <col min="21" max="21" width="21.85546875" customWidth="1"/>
  </cols>
  <sheetData>
    <row r="2" spans="1:21" ht="32.25" customHeight="1" x14ac:dyDescent="0.25">
      <c r="A2" s="67" t="s">
        <v>81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43"/>
      <c r="U2" s="33"/>
    </row>
    <row r="3" spans="1:21" ht="33.75" customHeight="1" x14ac:dyDescent="0.25">
      <c r="A3" s="18" t="s">
        <v>0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</row>
    <row r="4" spans="1:21" ht="46.5" customHeight="1" x14ac:dyDescent="0.25">
      <c r="A4" s="60" t="s">
        <v>1</v>
      </c>
      <c r="B4" s="60" t="s">
        <v>2</v>
      </c>
      <c r="C4" s="60" t="s">
        <v>3</v>
      </c>
      <c r="D4" s="34"/>
      <c r="E4" s="60" t="s">
        <v>4</v>
      </c>
      <c r="F4" s="54" t="s">
        <v>5</v>
      </c>
      <c r="G4" s="62"/>
      <c r="H4" s="54" t="s">
        <v>6</v>
      </c>
      <c r="I4" s="62"/>
      <c r="J4" s="54" t="s">
        <v>7</v>
      </c>
      <c r="K4" s="63"/>
      <c r="L4" s="62"/>
      <c r="M4" s="64" t="s">
        <v>8</v>
      </c>
      <c r="N4" s="64"/>
      <c r="O4" s="64"/>
      <c r="P4" s="64" t="s">
        <v>9</v>
      </c>
      <c r="Q4" s="64"/>
      <c r="R4" s="64"/>
      <c r="S4" s="28" t="s">
        <v>10</v>
      </c>
      <c r="T4" s="57" t="s">
        <v>19</v>
      </c>
      <c r="U4" s="57" t="s">
        <v>21</v>
      </c>
    </row>
    <row r="5" spans="1:21" ht="78.75" x14ac:dyDescent="0.25">
      <c r="A5" s="61"/>
      <c r="B5" s="61"/>
      <c r="C5" s="61"/>
      <c r="D5" s="35" t="s">
        <v>24</v>
      </c>
      <c r="E5" s="61"/>
      <c r="F5" s="20" t="s">
        <v>11</v>
      </c>
      <c r="G5" s="20" t="s">
        <v>12</v>
      </c>
      <c r="H5" s="20" t="s">
        <v>11</v>
      </c>
      <c r="I5" s="20" t="s">
        <v>12</v>
      </c>
      <c r="J5" s="20" t="s">
        <v>13</v>
      </c>
      <c r="K5" s="20" t="s">
        <v>14</v>
      </c>
      <c r="L5" s="20" t="s">
        <v>12</v>
      </c>
      <c r="M5" s="20" t="s">
        <v>13</v>
      </c>
      <c r="N5" s="20" t="s">
        <v>15</v>
      </c>
      <c r="O5" s="20" t="s">
        <v>12</v>
      </c>
      <c r="P5" s="20" t="s">
        <v>13</v>
      </c>
      <c r="Q5" s="20" t="s">
        <v>16</v>
      </c>
      <c r="R5" s="20" t="s">
        <v>12</v>
      </c>
      <c r="S5" s="21" t="s">
        <v>12</v>
      </c>
      <c r="T5" s="58"/>
      <c r="U5" s="58"/>
    </row>
    <row r="6" spans="1:21" ht="15.75" x14ac:dyDescent="0.25">
      <c r="A6" s="35"/>
      <c r="B6" s="54" t="s">
        <v>17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6"/>
      <c r="T6" s="19"/>
      <c r="U6" s="36"/>
    </row>
    <row r="7" spans="1:21" ht="76.5" customHeight="1" x14ac:dyDescent="0.3">
      <c r="A7" s="20">
        <v>1</v>
      </c>
      <c r="B7" s="21" t="s">
        <v>88</v>
      </c>
      <c r="C7" s="21" t="s">
        <v>26</v>
      </c>
      <c r="D7" s="29">
        <v>38430</v>
      </c>
      <c r="E7" s="21">
        <v>8</v>
      </c>
      <c r="F7" s="20">
        <v>16.5</v>
      </c>
      <c r="G7" s="23">
        <f>(20*F7)/45</f>
        <v>7.333333333333333</v>
      </c>
      <c r="H7" s="20">
        <v>8</v>
      </c>
      <c r="I7" s="20">
        <v>10</v>
      </c>
      <c r="J7" s="24">
        <v>54.21</v>
      </c>
      <c r="K7" s="25">
        <v>54.21</v>
      </c>
      <c r="L7" s="26">
        <f>((15*K7)/J7)</f>
        <v>15</v>
      </c>
      <c r="M7" s="25">
        <v>1</v>
      </c>
      <c r="N7" s="25"/>
      <c r="O7" s="25">
        <f>(15*N7)/M7</f>
        <v>0</v>
      </c>
      <c r="P7" s="25">
        <v>231</v>
      </c>
      <c r="Q7" s="25">
        <v>214</v>
      </c>
      <c r="R7" s="26">
        <f>(20*Q7)/P7</f>
        <v>18.528138528138527</v>
      </c>
      <c r="S7" s="27">
        <f>G7+I7+L7+O7+R7</f>
        <v>50.861471861471856</v>
      </c>
      <c r="T7" s="28">
        <v>1</v>
      </c>
      <c r="U7" s="45" t="s">
        <v>94</v>
      </c>
    </row>
    <row r="8" spans="1:21" ht="57" customHeight="1" x14ac:dyDescent="0.3">
      <c r="A8" s="20">
        <v>2</v>
      </c>
      <c r="B8" s="21" t="s">
        <v>86</v>
      </c>
      <c r="C8" s="21" t="s">
        <v>26</v>
      </c>
      <c r="D8" s="29">
        <v>38788</v>
      </c>
      <c r="E8" s="21">
        <v>7</v>
      </c>
      <c r="F8" s="21">
        <v>8.5</v>
      </c>
      <c r="G8" s="23">
        <f t="shared" ref="G8:G10" si="0">(20*F8)/45</f>
        <v>3.7777777777777777</v>
      </c>
      <c r="H8" s="21">
        <v>4</v>
      </c>
      <c r="I8" s="20">
        <v>10</v>
      </c>
      <c r="J8" s="24">
        <v>56.75</v>
      </c>
      <c r="K8" s="28">
        <v>54.21</v>
      </c>
      <c r="L8" s="26">
        <f t="shared" ref="L8:L16" si="1">((15*K8)/J8)</f>
        <v>14.32863436123348</v>
      </c>
      <c r="M8" s="28">
        <v>1</v>
      </c>
      <c r="N8" s="28"/>
      <c r="O8" s="25">
        <f t="shared" ref="O8:O9" si="2">(15*N8)/M8</f>
        <v>0</v>
      </c>
      <c r="P8" s="28">
        <v>271</v>
      </c>
      <c r="Q8" s="28">
        <v>214</v>
      </c>
      <c r="R8" s="26">
        <f t="shared" ref="R8:R16" si="3">(20*Q8)/P8</f>
        <v>15.793357933579335</v>
      </c>
      <c r="S8" s="27">
        <f t="shared" ref="S8:S10" si="4">G8+I8+L8+O8+R8</f>
        <v>43.899770072590591</v>
      </c>
      <c r="T8" s="28">
        <v>4</v>
      </c>
      <c r="U8" s="45" t="s">
        <v>92</v>
      </c>
    </row>
    <row r="9" spans="1:21" ht="37.5" x14ac:dyDescent="0.3">
      <c r="A9" s="20">
        <v>3</v>
      </c>
      <c r="B9" s="21" t="s">
        <v>85</v>
      </c>
      <c r="C9" s="21" t="s">
        <v>26</v>
      </c>
      <c r="D9" s="29">
        <v>38971</v>
      </c>
      <c r="E9" s="21">
        <v>7</v>
      </c>
      <c r="F9" s="20">
        <v>12</v>
      </c>
      <c r="G9" s="23">
        <f t="shared" si="0"/>
        <v>5.333333333333333</v>
      </c>
      <c r="H9" s="20">
        <v>10</v>
      </c>
      <c r="I9" s="20">
        <v>10</v>
      </c>
      <c r="J9" s="24">
        <v>60.03</v>
      </c>
      <c r="K9" s="25">
        <v>54.21</v>
      </c>
      <c r="L9" s="26">
        <f t="shared" si="1"/>
        <v>13.545727136431783</v>
      </c>
      <c r="M9" s="25">
        <v>1</v>
      </c>
      <c r="N9" s="25"/>
      <c r="O9" s="25">
        <f t="shared" si="2"/>
        <v>0</v>
      </c>
      <c r="P9" s="25">
        <v>266</v>
      </c>
      <c r="Q9" s="25">
        <v>214</v>
      </c>
      <c r="R9" s="26">
        <f t="shared" si="3"/>
        <v>16.090225563909776</v>
      </c>
      <c r="S9" s="27">
        <f t="shared" si="4"/>
        <v>44.969286033674891</v>
      </c>
      <c r="T9" s="28">
        <v>3</v>
      </c>
      <c r="U9" s="37" t="s">
        <v>92</v>
      </c>
    </row>
    <row r="10" spans="1:21" ht="37.5" x14ac:dyDescent="0.3">
      <c r="A10" s="20">
        <v>4</v>
      </c>
      <c r="B10" s="21" t="s">
        <v>87</v>
      </c>
      <c r="C10" s="21" t="s">
        <v>26</v>
      </c>
      <c r="D10" s="29">
        <v>38766</v>
      </c>
      <c r="E10" s="21">
        <v>7</v>
      </c>
      <c r="F10" s="20">
        <v>5</v>
      </c>
      <c r="G10" s="23">
        <f t="shared" si="0"/>
        <v>2.2222222222222223</v>
      </c>
      <c r="H10" s="20">
        <v>4</v>
      </c>
      <c r="I10" s="20">
        <v>10</v>
      </c>
      <c r="J10" s="24">
        <v>56.38</v>
      </c>
      <c r="K10" s="25">
        <v>54.21</v>
      </c>
      <c r="L10" s="26">
        <f t="shared" si="1"/>
        <v>14.42266761262859</v>
      </c>
      <c r="M10" s="25">
        <v>1</v>
      </c>
      <c r="N10" s="25"/>
      <c r="O10" s="25">
        <f>(15*N10)/M10</f>
        <v>0</v>
      </c>
      <c r="P10" s="25">
        <v>214</v>
      </c>
      <c r="Q10" s="25">
        <v>214</v>
      </c>
      <c r="R10" s="26">
        <f>(20*Q10)/P10</f>
        <v>20</v>
      </c>
      <c r="S10" s="27">
        <f t="shared" si="4"/>
        <v>46.644889834850815</v>
      </c>
      <c r="T10" s="28">
        <v>2</v>
      </c>
      <c r="U10" s="37" t="s">
        <v>92</v>
      </c>
    </row>
    <row r="11" spans="1:21" ht="18.75" x14ac:dyDescent="0.3">
      <c r="A11" s="20"/>
      <c r="B11" s="54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6"/>
      <c r="T11" s="44"/>
      <c r="U11" s="45"/>
    </row>
    <row r="12" spans="1:21" ht="56.45" customHeight="1" x14ac:dyDescent="0.3">
      <c r="A12" s="20">
        <v>1</v>
      </c>
      <c r="B12" s="21" t="s">
        <v>79</v>
      </c>
      <c r="C12" s="21" t="s">
        <v>26</v>
      </c>
      <c r="D12" s="29">
        <v>39000</v>
      </c>
      <c r="E12" s="21">
        <v>7</v>
      </c>
      <c r="F12" s="20">
        <v>18.5</v>
      </c>
      <c r="G12" s="23">
        <f>(20*F12)/45</f>
        <v>8.2222222222222214</v>
      </c>
      <c r="H12" s="20">
        <v>5</v>
      </c>
      <c r="I12" s="20">
        <f t="shared" ref="I12:I15" si="5">(20*H12)/10</f>
        <v>10</v>
      </c>
      <c r="J12" s="25">
        <v>65.37</v>
      </c>
      <c r="K12" s="25">
        <v>53.12</v>
      </c>
      <c r="L12" s="26">
        <f t="shared" si="1"/>
        <v>12.189077558513079</v>
      </c>
      <c r="M12" s="25">
        <v>1</v>
      </c>
      <c r="N12" s="25"/>
      <c r="O12" s="25">
        <f>(15*N12)/M12</f>
        <v>0</v>
      </c>
      <c r="P12" s="25">
        <v>186</v>
      </c>
      <c r="Q12" s="25">
        <v>186</v>
      </c>
      <c r="R12" s="26">
        <f t="shared" si="3"/>
        <v>20</v>
      </c>
      <c r="S12" s="27">
        <f>G12+I12+L12+O12+R12</f>
        <v>50.411299780735298</v>
      </c>
      <c r="T12" s="28">
        <v>2</v>
      </c>
      <c r="U12" s="45" t="s">
        <v>95</v>
      </c>
    </row>
    <row r="13" spans="1:21" ht="56.45" customHeight="1" x14ac:dyDescent="0.3">
      <c r="A13" s="20">
        <v>2</v>
      </c>
      <c r="B13" s="21" t="s">
        <v>80</v>
      </c>
      <c r="C13" s="21" t="s">
        <v>26</v>
      </c>
      <c r="D13" s="29">
        <v>38965</v>
      </c>
      <c r="E13" s="21">
        <v>7</v>
      </c>
      <c r="F13" s="20">
        <v>11</v>
      </c>
      <c r="G13" s="23">
        <f t="shared" ref="G13:G16" si="6">(20*F13)/45</f>
        <v>4.8888888888888893</v>
      </c>
      <c r="H13" s="20">
        <v>1</v>
      </c>
      <c r="I13" s="20">
        <v>10</v>
      </c>
      <c r="J13" s="25">
        <v>69.06</v>
      </c>
      <c r="K13" s="25">
        <v>53.12</v>
      </c>
      <c r="L13" s="26">
        <f t="shared" si="1"/>
        <v>11.537793223284099</v>
      </c>
      <c r="M13" s="25">
        <v>1</v>
      </c>
      <c r="N13" s="25"/>
      <c r="O13" s="25">
        <f t="shared" ref="O13:O16" si="7">(15*N13)/M13</f>
        <v>0</v>
      </c>
      <c r="P13" s="25">
        <v>218</v>
      </c>
      <c r="Q13" s="25">
        <v>186</v>
      </c>
      <c r="R13" s="26">
        <f t="shared" si="3"/>
        <v>17.064220183486238</v>
      </c>
      <c r="S13" s="27">
        <f t="shared" ref="S13:S16" si="8">G13+I13+L13+O13+R13</f>
        <v>43.490902295659225</v>
      </c>
      <c r="T13" s="28">
        <v>4</v>
      </c>
      <c r="U13" s="37" t="s">
        <v>92</v>
      </c>
    </row>
    <row r="14" spans="1:21" ht="37.5" x14ac:dyDescent="0.3">
      <c r="A14" s="20">
        <v>3</v>
      </c>
      <c r="B14" s="21" t="s">
        <v>83</v>
      </c>
      <c r="C14" s="21" t="s">
        <v>26</v>
      </c>
      <c r="D14" s="29">
        <v>38402</v>
      </c>
      <c r="E14" s="21">
        <v>8</v>
      </c>
      <c r="F14" s="20">
        <v>21.5</v>
      </c>
      <c r="G14" s="23">
        <f t="shared" si="6"/>
        <v>9.5555555555555554</v>
      </c>
      <c r="H14" s="20">
        <v>3</v>
      </c>
      <c r="I14" s="20">
        <v>10</v>
      </c>
      <c r="J14" s="25">
        <v>66.819999999999993</v>
      </c>
      <c r="K14" s="25">
        <v>53.12</v>
      </c>
      <c r="L14" s="26">
        <f t="shared" si="1"/>
        <v>11.924573480993715</v>
      </c>
      <c r="M14" s="25">
        <v>1</v>
      </c>
      <c r="N14" s="25"/>
      <c r="O14" s="25">
        <f t="shared" si="7"/>
        <v>0</v>
      </c>
      <c r="P14" s="25">
        <v>217</v>
      </c>
      <c r="Q14" s="25">
        <v>186</v>
      </c>
      <c r="R14" s="26">
        <f t="shared" si="3"/>
        <v>17.142857142857142</v>
      </c>
      <c r="S14" s="27">
        <f t="shared" si="8"/>
        <v>48.622986179406411</v>
      </c>
      <c r="T14" s="28">
        <v>3</v>
      </c>
      <c r="U14" s="37" t="s">
        <v>92</v>
      </c>
    </row>
    <row r="15" spans="1:21" ht="51.6" customHeight="1" x14ac:dyDescent="0.3">
      <c r="A15" s="20">
        <v>4</v>
      </c>
      <c r="B15" s="21" t="s">
        <v>84</v>
      </c>
      <c r="C15" s="21" t="s">
        <v>26</v>
      </c>
      <c r="D15" s="29">
        <v>39148</v>
      </c>
      <c r="E15" s="21">
        <v>7</v>
      </c>
      <c r="F15" s="20">
        <v>11</v>
      </c>
      <c r="G15" s="23">
        <f t="shared" si="6"/>
        <v>4.8888888888888893</v>
      </c>
      <c r="H15" s="20">
        <v>5</v>
      </c>
      <c r="I15" s="20">
        <f t="shared" si="5"/>
        <v>10</v>
      </c>
      <c r="J15" s="25">
        <v>73.5</v>
      </c>
      <c r="K15" s="25">
        <v>53.12</v>
      </c>
      <c r="L15" s="26">
        <f>((15*K15)/J15)</f>
        <v>10.840816326530611</v>
      </c>
      <c r="M15" s="25">
        <v>1</v>
      </c>
      <c r="N15" s="25"/>
      <c r="O15" s="25">
        <f t="shared" si="7"/>
        <v>0</v>
      </c>
      <c r="P15" s="25">
        <v>246</v>
      </c>
      <c r="Q15" s="25">
        <v>186</v>
      </c>
      <c r="R15" s="26">
        <f t="shared" si="3"/>
        <v>15.121951219512194</v>
      </c>
      <c r="S15" s="27">
        <f t="shared" si="8"/>
        <v>40.851656434931698</v>
      </c>
      <c r="T15" s="28">
        <v>5</v>
      </c>
      <c r="U15" s="37" t="s">
        <v>92</v>
      </c>
    </row>
    <row r="16" spans="1:21" ht="69.75" customHeight="1" x14ac:dyDescent="0.3">
      <c r="A16" s="20">
        <v>5</v>
      </c>
      <c r="B16" s="21" t="s">
        <v>82</v>
      </c>
      <c r="C16" s="21" t="s">
        <v>26</v>
      </c>
      <c r="D16" s="29">
        <v>38452</v>
      </c>
      <c r="E16" s="21">
        <v>8</v>
      </c>
      <c r="F16" s="20">
        <v>21.5</v>
      </c>
      <c r="G16" s="23">
        <f t="shared" si="6"/>
        <v>9.5555555555555554</v>
      </c>
      <c r="H16" s="20">
        <v>10</v>
      </c>
      <c r="I16" s="20">
        <v>10</v>
      </c>
      <c r="J16" s="25">
        <v>53.12</v>
      </c>
      <c r="K16" s="25">
        <v>53.12</v>
      </c>
      <c r="L16" s="26">
        <f t="shared" si="1"/>
        <v>15</v>
      </c>
      <c r="M16" s="25">
        <v>1</v>
      </c>
      <c r="N16" s="25"/>
      <c r="O16" s="25">
        <f t="shared" si="7"/>
        <v>0</v>
      </c>
      <c r="P16" s="25">
        <v>206</v>
      </c>
      <c r="Q16" s="25">
        <v>186</v>
      </c>
      <c r="R16" s="26">
        <f t="shared" si="3"/>
        <v>18.058252427184467</v>
      </c>
      <c r="S16" s="27">
        <f t="shared" si="8"/>
        <v>52.613807982740028</v>
      </c>
      <c r="T16" s="28">
        <v>1</v>
      </c>
      <c r="U16" s="37" t="s">
        <v>90</v>
      </c>
    </row>
    <row r="17" spans="1:21" ht="18.75" x14ac:dyDescent="0.25">
      <c r="A17" s="1"/>
      <c r="B17" s="3"/>
      <c r="C17" s="3"/>
      <c r="D17" s="15"/>
      <c r="E17" s="3"/>
      <c r="F17" s="7"/>
      <c r="G17" s="12"/>
      <c r="H17" s="7"/>
      <c r="I17" s="2"/>
      <c r="J17" s="8"/>
      <c r="K17" s="8"/>
      <c r="L17" s="10"/>
      <c r="M17" s="8"/>
      <c r="N17" s="8"/>
      <c r="O17" s="10"/>
      <c r="P17" s="8"/>
      <c r="Q17" s="8"/>
      <c r="R17" s="10"/>
      <c r="S17" s="11"/>
      <c r="T17" s="5"/>
      <c r="U17" s="13"/>
    </row>
  </sheetData>
  <mergeCells count="14">
    <mergeCell ref="B6:S6"/>
    <mergeCell ref="B11:S11"/>
    <mergeCell ref="U4:U5"/>
    <mergeCell ref="A2:S2"/>
    <mergeCell ref="A4:A5"/>
    <mergeCell ref="B4:B5"/>
    <mergeCell ref="C4:C5"/>
    <mergeCell ref="E4:E5"/>
    <mergeCell ref="F4:G4"/>
    <mergeCell ref="H4:I4"/>
    <mergeCell ref="J4:L4"/>
    <mergeCell ref="M4:O4"/>
    <mergeCell ref="P4:R4"/>
    <mergeCell ref="T4:T5"/>
  </mergeCells>
  <pageMargins left="0.25" right="0.25" top="0.75" bottom="0.75" header="0.3" footer="0.3"/>
  <pageSetup paperSize="9" scale="4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U24"/>
  <sheetViews>
    <sheetView topLeftCell="A16" zoomScale="50" zoomScaleNormal="50" workbookViewId="0">
      <selection activeCell="D42" sqref="D42"/>
    </sheetView>
  </sheetViews>
  <sheetFormatPr defaultRowHeight="15" x14ac:dyDescent="0.25"/>
  <cols>
    <col min="1" max="1" width="7.7109375" customWidth="1"/>
    <col min="2" max="3" width="30" customWidth="1"/>
    <col min="4" max="4" width="23.5703125" customWidth="1"/>
    <col min="5" max="5" width="14.85546875" customWidth="1"/>
    <col min="6" max="6" width="12.7109375" customWidth="1"/>
    <col min="7" max="8" width="11.140625" customWidth="1"/>
    <col min="9" max="9" width="11.5703125" customWidth="1"/>
    <col min="10" max="10" width="12.5703125" customWidth="1"/>
    <col min="11" max="11" width="14.85546875" customWidth="1"/>
    <col min="12" max="12" width="18.7109375" customWidth="1"/>
    <col min="13" max="14" width="12.42578125" customWidth="1"/>
    <col min="15" max="15" width="14" customWidth="1"/>
    <col min="16" max="16" width="11" customWidth="1"/>
    <col min="17" max="17" width="16.85546875" customWidth="1"/>
    <col min="18" max="18" width="12.85546875" customWidth="1"/>
    <col min="19" max="20" width="14.85546875" customWidth="1"/>
    <col min="21" max="21" width="13.42578125" customWidth="1"/>
  </cols>
  <sheetData>
    <row r="2" spans="1:21" ht="32.25" customHeight="1" x14ac:dyDescent="0.25">
      <c r="A2" s="70" t="s">
        <v>78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46"/>
      <c r="U2" s="47"/>
    </row>
    <row r="3" spans="1:21" ht="33.75" customHeight="1" x14ac:dyDescent="0.25">
      <c r="A3" s="48" t="s">
        <v>20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</row>
    <row r="4" spans="1:21" ht="46.5" customHeight="1" x14ac:dyDescent="0.25">
      <c r="A4" s="60" t="s">
        <v>1</v>
      </c>
      <c r="B4" s="60" t="s">
        <v>2</v>
      </c>
      <c r="C4" s="34"/>
      <c r="D4" s="60" t="s">
        <v>24</v>
      </c>
      <c r="E4" s="60" t="s">
        <v>4</v>
      </c>
      <c r="F4" s="54" t="s">
        <v>5</v>
      </c>
      <c r="G4" s="62"/>
      <c r="H4" s="54" t="s">
        <v>6</v>
      </c>
      <c r="I4" s="62"/>
      <c r="J4" s="54" t="s">
        <v>7</v>
      </c>
      <c r="K4" s="63"/>
      <c r="L4" s="62"/>
      <c r="M4" s="64" t="s">
        <v>8</v>
      </c>
      <c r="N4" s="64"/>
      <c r="O4" s="64"/>
      <c r="P4" s="64" t="s">
        <v>9</v>
      </c>
      <c r="Q4" s="64"/>
      <c r="R4" s="64"/>
      <c r="S4" s="25" t="s">
        <v>10</v>
      </c>
      <c r="T4" s="49"/>
      <c r="U4" s="68" t="s">
        <v>23</v>
      </c>
    </row>
    <row r="5" spans="1:21" ht="78.75" x14ac:dyDescent="0.25">
      <c r="A5" s="61"/>
      <c r="B5" s="61"/>
      <c r="C5" s="35" t="s">
        <v>25</v>
      </c>
      <c r="D5" s="61"/>
      <c r="E5" s="61"/>
      <c r="F5" s="20" t="s">
        <v>11</v>
      </c>
      <c r="G5" s="20" t="s">
        <v>12</v>
      </c>
      <c r="H5" s="20" t="s">
        <v>11</v>
      </c>
      <c r="I5" s="20" t="s">
        <v>12</v>
      </c>
      <c r="J5" s="20" t="s">
        <v>13</v>
      </c>
      <c r="K5" s="20" t="s">
        <v>14</v>
      </c>
      <c r="L5" s="20" t="s">
        <v>12</v>
      </c>
      <c r="M5" s="20" t="s">
        <v>13</v>
      </c>
      <c r="N5" s="20" t="s">
        <v>15</v>
      </c>
      <c r="O5" s="20" t="s">
        <v>12</v>
      </c>
      <c r="P5" s="20" t="s">
        <v>13</v>
      </c>
      <c r="Q5" s="20" t="s">
        <v>16</v>
      </c>
      <c r="R5" s="20" t="s">
        <v>12</v>
      </c>
      <c r="S5" s="20" t="s">
        <v>12</v>
      </c>
      <c r="T5" s="35" t="s">
        <v>22</v>
      </c>
      <c r="U5" s="69"/>
    </row>
    <row r="6" spans="1:21" ht="15.75" x14ac:dyDescent="0.25">
      <c r="A6" s="35"/>
      <c r="B6" s="35"/>
      <c r="C6" s="35"/>
      <c r="D6" s="35"/>
      <c r="E6" s="35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35"/>
      <c r="U6" s="50"/>
    </row>
    <row r="7" spans="1:21" ht="61.5" customHeight="1" x14ac:dyDescent="0.25">
      <c r="A7" s="20"/>
      <c r="B7" s="20" t="s">
        <v>41</v>
      </c>
      <c r="C7" s="20"/>
      <c r="D7" s="22"/>
      <c r="E7" s="20"/>
      <c r="F7" s="20"/>
      <c r="G7" s="23">
        <f>(30*F7)/67</f>
        <v>0</v>
      </c>
      <c r="H7" s="51"/>
      <c r="I7" s="20">
        <f>(20*H7)/10</f>
        <v>0</v>
      </c>
      <c r="J7" s="51"/>
      <c r="K7" s="25"/>
      <c r="L7" s="25"/>
      <c r="M7" s="25"/>
      <c r="N7" s="25"/>
      <c r="O7" s="26">
        <v>0</v>
      </c>
      <c r="P7" s="25"/>
      <c r="Q7" s="25"/>
      <c r="R7" s="26"/>
      <c r="S7" s="26">
        <f>G7+I7+L7+O7+R7</f>
        <v>0</v>
      </c>
      <c r="T7" s="52"/>
      <c r="U7" s="53"/>
    </row>
    <row r="8" spans="1:21" ht="61.5" customHeight="1" x14ac:dyDescent="0.25">
      <c r="A8" s="20">
        <v>1</v>
      </c>
      <c r="B8" s="20" t="s">
        <v>76</v>
      </c>
      <c r="C8" s="20" t="s">
        <v>26</v>
      </c>
      <c r="D8" s="22">
        <v>37679</v>
      </c>
      <c r="E8" s="20">
        <v>10</v>
      </c>
      <c r="F8" s="20">
        <v>30</v>
      </c>
      <c r="G8" s="23">
        <f t="shared" ref="G8:G23" si="0">(30*F8)/67</f>
        <v>13.432835820895523</v>
      </c>
      <c r="H8" s="51">
        <v>9</v>
      </c>
      <c r="I8" s="20">
        <v>10</v>
      </c>
      <c r="J8" s="51">
        <v>53.51</v>
      </c>
      <c r="K8" s="25">
        <v>47</v>
      </c>
      <c r="L8" s="26">
        <f t="shared" ref="L8:L23" si="1">((15*K8)/J8)</f>
        <v>13.175107456550178</v>
      </c>
      <c r="M8" s="25">
        <v>33.049999999999997</v>
      </c>
      <c r="N8" s="25">
        <v>26.03</v>
      </c>
      <c r="O8" s="26">
        <v>15</v>
      </c>
      <c r="P8" s="25">
        <v>346</v>
      </c>
      <c r="Q8" s="25">
        <v>346</v>
      </c>
      <c r="R8" s="26">
        <f>(20*Q8)/P8</f>
        <v>20</v>
      </c>
      <c r="S8" s="26">
        <f t="shared" ref="S8:S24" si="2">G8+I8+L8+O8+R8</f>
        <v>71.607943277445699</v>
      </c>
      <c r="T8" s="52">
        <v>5</v>
      </c>
      <c r="U8" s="53" t="s">
        <v>92</v>
      </c>
    </row>
    <row r="9" spans="1:21" ht="31.5" x14ac:dyDescent="0.25">
      <c r="A9" s="20">
        <v>2</v>
      </c>
      <c r="B9" s="20" t="s">
        <v>27</v>
      </c>
      <c r="C9" s="20" t="s">
        <v>26</v>
      </c>
      <c r="D9" s="22">
        <v>37966</v>
      </c>
      <c r="E9" s="20">
        <v>10</v>
      </c>
      <c r="F9" s="20">
        <v>30</v>
      </c>
      <c r="G9" s="23">
        <f t="shared" si="0"/>
        <v>13.432835820895523</v>
      </c>
      <c r="H9" s="51">
        <v>10</v>
      </c>
      <c r="I9" s="20">
        <v>10</v>
      </c>
      <c r="J9" s="51">
        <v>50</v>
      </c>
      <c r="K9" s="25">
        <v>47</v>
      </c>
      <c r="L9" s="26">
        <f t="shared" si="1"/>
        <v>14.1</v>
      </c>
      <c r="M9" s="25">
        <v>26.3</v>
      </c>
      <c r="N9" s="25">
        <v>26.03</v>
      </c>
      <c r="O9" s="26">
        <v>15</v>
      </c>
      <c r="P9" s="25">
        <v>420</v>
      </c>
      <c r="Q9" s="25">
        <v>346</v>
      </c>
      <c r="R9" s="26">
        <f t="shared" ref="R9:R23" si="3">(20*Q9)/P9</f>
        <v>16.476190476190474</v>
      </c>
      <c r="S9" s="26">
        <f t="shared" si="2"/>
        <v>69.009026297085995</v>
      </c>
      <c r="T9" s="52">
        <v>6</v>
      </c>
      <c r="U9" s="53" t="s">
        <v>92</v>
      </c>
    </row>
    <row r="10" spans="1:21" ht="31.5" x14ac:dyDescent="0.25">
      <c r="A10" s="20">
        <v>3</v>
      </c>
      <c r="B10" s="20" t="s">
        <v>28</v>
      </c>
      <c r="C10" s="20" t="s">
        <v>26</v>
      </c>
      <c r="D10" s="22">
        <v>37853</v>
      </c>
      <c r="E10" s="20">
        <v>10</v>
      </c>
      <c r="F10" s="20">
        <v>36</v>
      </c>
      <c r="G10" s="23">
        <f t="shared" si="0"/>
        <v>16.119402985074625</v>
      </c>
      <c r="H10" s="51">
        <v>14</v>
      </c>
      <c r="I10" s="20">
        <v>10</v>
      </c>
      <c r="J10" s="51">
        <v>51</v>
      </c>
      <c r="K10" s="25">
        <v>47</v>
      </c>
      <c r="L10" s="26">
        <f t="shared" si="1"/>
        <v>13.823529411764707</v>
      </c>
      <c r="M10" s="25">
        <v>31.75</v>
      </c>
      <c r="N10" s="25">
        <v>26.03</v>
      </c>
      <c r="O10" s="26">
        <v>15</v>
      </c>
      <c r="P10" s="25">
        <v>370</v>
      </c>
      <c r="Q10" s="25">
        <v>346</v>
      </c>
      <c r="R10" s="26">
        <f t="shared" si="3"/>
        <v>18.702702702702702</v>
      </c>
      <c r="S10" s="26">
        <f t="shared" si="2"/>
        <v>73.645635099542034</v>
      </c>
      <c r="T10" s="52">
        <v>1</v>
      </c>
      <c r="U10" s="53" t="s">
        <v>90</v>
      </c>
    </row>
    <row r="11" spans="1:21" ht="31.5" x14ac:dyDescent="0.25">
      <c r="A11" s="20">
        <v>4</v>
      </c>
      <c r="B11" s="20" t="s">
        <v>29</v>
      </c>
      <c r="C11" s="20" t="s">
        <v>26</v>
      </c>
      <c r="D11" s="22">
        <v>38273</v>
      </c>
      <c r="E11" s="20">
        <v>9</v>
      </c>
      <c r="F11" s="20">
        <v>36.5</v>
      </c>
      <c r="G11" s="23">
        <f t="shared" si="0"/>
        <v>16.343283582089551</v>
      </c>
      <c r="H11" s="51">
        <v>9</v>
      </c>
      <c r="I11" s="20">
        <v>10</v>
      </c>
      <c r="J11" s="51">
        <v>54.99</v>
      </c>
      <c r="K11" s="25">
        <v>47</v>
      </c>
      <c r="L11" s="26">
        <f t="shared" si="1"/>
        <v>12.820512820512819</v>
      </c>
      <c r="M11" s="25" t="s">
        <v>30</v>
      </c>
      <c r="N11" s="25">
        <v>26.03</v>
      </c>
      <c r="O11" s="26">
        <v>15</v>
      </c>
      <c r="P11" s="25">
        <v>390</v>
      </c>
      <c r="Q11" s="25">
        <v>346</v>
      </c>
      <c r="R11" s="26">
        <f t="shared" si="3"/>
        <v>17.743589743589745</v>
      </c>
      <c r="S11" s="26">
        <f t="shared" si="2"/>
        <v>71.907386146192124</v>
      </c>
      <c r="T11" s="25">
        <v>4</v>
      </c>
      <c r="U11" s="53" t="s">
        <v>92</v>
      </c>
    </row>
    <row r="12" spans="1:21" ht="57.75" customHeight="1" x14ac:dyDescent="0.25">
      <c r="A12" s="20">
        <v>5</v>
      </c>
      <c r="B12" s="20" t="s">
        <v>31</v>
      </c>
      <c r="C12" s="20" t="s">
        <v>26</v>
      </c>
      <c r="D12" s="22">
        <v>37684</v>
      </c>
      <c r="E12" s="20">
        <v>10</v>
      </c>
      <c r="F12" s="20">
        <v>32.5</v>
      </c>
      <c r="G12" s="23">
        <f t="shared" si="0"/>
        <v>14.552238805970148</v>
      </c>
      <c r="H12" s="51">
        <v>10</v>
      </c>
      <c r="I12" s="20">
        <v>10</v>
      </c>
      <c r="J12" s="51">
        <v>56</v>
      </c>
      <c r="K12" s="25">
        <v>47</v>
      </c>
      <c r="L12" s="26">
        <f t="shared" si="1"/>
        <v>12.589285714285714</v>
      </c>
      <c r="M12" s="25">
        <v>41.84</v>
      </c>
      <c r="N12" s="25">
        <v>26.03</v>
      </c>
      <c r="O12" s="26">
        <v>15</v>
      </c>
      <c r="P12" s="25">
        <v>387</v>
      </c>
      <c r="Q12" s="25">
        <v>346</v>
      </c>
      <c r="R12" s="26">
        <f t="shared" si="3"/>
        <v>17.881136950904391</v>
      </c>
      <c r="S12" s="26">
        <f t="shared" si="2"/>
        <v>70.022661471160262</v>
      </c>
      <c r="T12" s="25">
        <v>3</v>
      </c>
      <c r="U12" s="53" t="s">
        <v>92</v>
      </c>
    </row>
    <row r="13" spans="1:21" ht="31.5" x14ac:dyDescent="0.25">
      <c r="A13" s="20">
        <v>6</v>
      </c>
      <c r="B13" s="20" t="s">
        <v>33</v>
      </c>
      <c r="C13" s="20" t="s">
        <v>26</v>
      </c>
      <c r="D13" s="22">
        <v>38274</v>
      </c>
      <c r="E13" s="20">
        <v>9</v>
      </c>
      <c r="F13" s="20">
        <v>29.5</v>
      </c>
      <c r="G13" s="23">
        <f t="shared" si="0"/>
        <v>13.208955223880597</v>
      </c>
      <c r="H13" s="51">
        <v>9</v>
      </c>
      <c r="I13" s="20">
        <v>10</v>
      </c>
      <c r="J13" s="51">
        <v>51</v>
      </c>
      <c r="K13" s="25">
        <v>47</v>
      </c>
      <c r="L13" s="26">
        <f t="shared" si="1"/>
        <v>13.823529411764707</v>
      </c>
      <c r="M13" s="25">
        <v>48.59</v>
      </c>
      <c r="N13" s="25">
        <v>26.03</v>
      </c>
      <c r="O13" s="26">
        <v>15</v>
      </c>
      <c r="P13" s="25">
        <v>381</v>
      </c>
      <c r="Q13" s="25">
        <v>346</v>
      </c>
      <c r="R13" s="26">
        <f t="shared" si="3"/>
        <v>18.162729658792649</v>
      </c>
      <c r="S13" s="26">
        <f t="shared" si="2"/>
        <v>70.19521429443796</v>
      </c>
      <c r="T13" s="25">
        <v>7</v>
      </c>
      <c r="U13" s="53" t="s">
        <v>92</v>
      </c>
    </row>
    <row r="14" spans="1:21" ht="31.5" x14ac:dyDescent="0.25">
      <c r="A14" s="20">
        <v>7</v>
      </c>
      <c r="B14" s="20" t="s">
        <v>32</v>
      </c>
      <c r="C14" s="20" t="s">
        <v>26</v>
      </c>
      <c r="D14" s="22">
        <v>38190</v>
      </c>
      <c r="E14" s="20">
        <v>9</v>
      </c>
      <c r="F14" s="20">
        <v>39.5</v>
      </c>
      <c r="G14" s="23">
        <f t="shared" si="0"/>
        <v>17.686567164179106</v>
      </c>
      <c r="H14" s="51">
        <v>11</v>
      </c>
      <c r="I14" s="20">
        <v>10</v>
      </c>
      <c r="J14" s="51">
        <v>47</v>
      </c>
      <c r="K14" s="25">
        <v>47</v>
      </c>
      <c r="L14" s="26">
        <f t="shared" si="1"/>
        <v>15</v>
      </c>
      <c r="M14" s="25">
        <v>45.33</v>
      </c>
      <c r="N14" s="25">
        <v>26.03</v>
      </c>
      <c r="O14" s="26">
        <v>15</v>
      </c>
      <c r="P14" s="25">
        <v>362</v>
      </c>
      <c r="Q14" s="25">
        <v>346</v>
      </c>
      <c r="R14" s="26">
        <f t="shared" si="3"/>
        <v>19.116022099447513</v>
      </c>
      <c r="S14" s="26">
        <f t="shared" si="2"/>
        <v>76.802589263626629</v>
      </c>
      <c r="T14" s="25">
        <v>2</v>
      </c>
      <c r="U14" s="53" t="s">
        <v>91</v>
      </c>
    </row>
    <row r="15" spans="1:21" ht="54" customHeight="1" x14ac:dyDescent="0.25">
      <c r="A15" s="20"/>
      <c r="B15" s="20" t="s">
        <v>42</v>
      </c>
      <c r="C15" s="20"/>
      <c r="D15" s="22"/>
      <c r="E15" s="20"/>
      <c r="F15" s="20"/>
      <c r="G15" s="23">
        <f t="shared" si="0"/>
        <v>0</v>
      </c>
      <c r="H15" s="51"/>
      <c r="I15" s="20">
        <f t="shared" ref="I15" si="4">(20*H15)/10</f>
        <v>0</v>
      </c>
      <c r="J15" s="25"/>
      <c r="K15" s="25"/>
      <c r="L15" s="26"/>
      <c r="M15" s="25"/>
      <c r="N15" s="25"/>
      <c r="O15" s="26">
        <v>0</v>
      </c>
      <c r="P15" s="25"/>
      <c r="Q15" s="25"/>
      <c r="R15" s="26"/>
      <c r="S15" s="26">
        <f t="shared" si="2"/>
        <v>0</v>
      </c>
      <c r="T15" s="25"/>
      <c r="U15" s="53"/>
    </row>
    <row r="16" spans="1:21" ht="31.5" x14ac:dyDescent="0.25">
      <c r="A16" s="20">
        <v>1</v>
      </c>
      <c r="B16" s="20" t="s">
        <v>34</v>
      </c>
      <c r="C16" s="20" t="s">
        <v>26</v>
      </c>
      <c r="D16" s="22">
        <v>37494</v>
      </c>
      <c r="E16" s="20">
        <v>11</v>
      </c>
      <c r="F16" s="20">
        <v>51</v>
      </c>
      <c r="G16" s="23">
        <f t="shared" si="0"/>
        <v>22.835820895522389</v>
      </c>
      <c r="H16" s="20">
        <v>16</v>
      </c>
      <c r="I16" s="20">
        <v>10</v>
      </c>
      <c r="J16" s="51">
        <v>53</v>
      </c>
      <c r="K16" s="25">
        <v>53</v>
      </c>
      <c r="L16" s="26">
        <f t="shared" si="1"/>
        <v>15</v>
      </c>
      <c r="M16" s="25">
        <v>33.01</v>
      </c>
      <c r="N16" s="25">
        <v>33.01</v>
      </c>
      <c r="O16" s="26">
        <v>15</v>
      </c>
      <c r="P16" s="25">
        <v>278</v>
      </c>
      <c r="Q16" s="25">
        <v>273</v>
      </c>
      <c r="R16" s="26">
        <f t="shared" si="3"/>
        <v>19.640287769784173</v>
      </c>
      <c r="S16" s="26">
        <f t="shared" si="2"/>
        <v>82.476108665306555</v>
      </c>
      <c r="T16" s="25">
        <v>1</v>
      </c>
      <c r="U16" s="53" t="s">
        <v>90</v>
      </c>
    </row>
    <row r="17" spans="1:21" ht="31.5" x14ac:dyDescent="0.25">
      <c r="A17" s="20">
        <v>2</v>
      </c>
      <c r="B17" s="20" t="s">
        <v>36</v>
      </c>
      <c r="C17" s="20" t="s">
        <v>26</v>
      </c>
      <c r="D17" s="22">
        <v>37551</v>
      </c>
      <c r="E17" s="20">
        <v>11</v>
      </c>
      <c r="F17" s="20">
        <v>42</v>
      </c>
      <c r="G17" s="23">
        <f t="shared" si="0"/>
        <v>18.805970149253731</v>
      </c>
      <c r="H17" s="20">
        <v>11</v>
      </c>
      <c r="I17" s="20">
        <v>10</v>
      </c>
      <c r="J17" s="51">
        <v>77</v>
      </c>
      <c r="K17" s="25">
        <v>53</v>
      </c>
      <c r="L17" s="26">
        <f t="shared" si="1"/>
        <v>10.324675324675324</v>
      </c>
      <c r="M17" s="25">
        <v>49.99</v>
      </c>
      <c r="N17" s="25">
        <v>33.01</v>
      </c>
      <c r="O17" s="26">
        <v>15</v>
      </c>
      <c r="P17" s="25">
        <v>361</v>
      </c>
      <c r="Q17" s="25">
        <v>273</v>
      </c>
      <c r="R17" s="26">
        <f t="shared" si="3"/>
        <v>15.124653739612189</v>
      </c>
      <c r="S17" s="26">
        <f t="shared" si="2"/>
        <v>69.25529921354125</v>
      </c>
      <c r="T17" s="25">
        <v>6</v>
      </c>
      <c r="U17" s="53" t="s">
        <v>92</v>
      </c>
    </row>
    <row r="18" spans="1:21" ht="31.5" x14ac:dyDescent="0.25">
      <c r="A18" s="20">
        <v>3</v>
      </c>
      <c r="B18" s="20" t="s">
        <v>35</v>
      </c>
      <c r="C18" s="20" t="s">
        <v>26</v>
      </c>
      <c r="D18" s="22">
        <v>37707</v>
      </c>
      <c r="E18" s="20">
        <v>10</v>
      </c>
      <c r="F18" s="20">
        <v>27</v>
      </c>
      <c r="G18" s="23">
        <f t="shared" si="0"/>
        <v>12.08955223880597</v>
      </c>
      <c r="H18" s="20">
        <v>13</v>
      </c>
      <c r="I18" s="20">
        <v>10</v>
      </c>
      <c r="J18" s="51">
        <v>62</v>
      </c>
      <c r="K18" s="25">
        <v>53</v>
      </c>
      <c r="L18" s="26">
        <f t="shared" si="1"/>
        <v>12.82258064516129</v>
      </c>
      <c r="M18" s="25">
        <v>33.64</v>
      </c>
      <c r="N18" s="25">
        <v>33.01</v>
      </c>
      <c r="O18" s="26">
        <v>15</v>
      </c>
      <c r="P18" s="25">
        <v>283</v>
      </c>
      <c r="Q18" s="25">
        <v>273</v>
      </c>
      <c r="R18" s="26">
        <f t="shared" si="3"/>
        <v>19.293286219081271</v>
      </c>
      <c r="S18" s="26">
        <f t="shared" si="2"/>
        <v>69.205419103048527</v>
      </c>
      <c r="T18" s="25">
        <v>7</v>
      </c>
      <c r="U18" s="53" t="s">
        <v>92</v>
      </c>
    </row>
    <row r="19" spans="1:21" ht="31.5" x14ac:dyDescent="0.25">
      <c r="A19" s="20">
        <v>4</v>
      </c>
      <c r="B19" s="20" t="s">
        <v>77</v>
      </c>
      <c r="C19" s="20" t="s">
        <v>26</v>
      </c>
      <c r="D19" s="22">
        <v>38306</v>
      </c>
      <c r="E19" s="20">
        <v>9</v>
      </c>
      <c r="F19" s="20">
        <v>34</v>
      </c>
      <c r="G19" s="23">
        <f t="shared" si="0"/>
        <v>15.223880597014926</v>
      </c>
      <c r="H19" s="20">
        <v>13</v>
      </c>
      <c r="I19" s="20">
        <v>10</v>
      </c>
      <c r="J19" s="51">
        <v>75</v>
      </c>
      <c r="K19" s="25">
        <v>53</v>
      </c>
      <c r="L19" s="26">
        <f t="shared" si="1"/>
        <v>10.6</v>
      </c>
      <c r="M19" s="25">
        <v>46.31</v>
      </c>
      <c r="N19" s="25">
        <v>33.01</v>
      </c>
      <c r="O19" s="26">
        <v>15</v>
      </c>
      <c r="P19" s="25">
        <v>280</v>
      </c>
      <c r="Q19" s="25">
        <v>273</v>
      </c>
      <c r="R19" s="26">
        <f t="shared" si="3"/>
        <v>19.5</v>
      </c>
      <c r="S19" s="26">
        <f t="shared" si="2"/>
        <v>70.32388059701492</v>
      </c>
      <c r="T19" s="25">
        <v>3</v>
      </c>
      <c r="U19" s="53" t="s">
        <v>92</v>
      </c>
    </row>
    <row r="20" spans="1:21" ht="31.5" x14ac:dyDescent="0.25">
      <c r="A20" s="20">
        <v>5</v>
      </c>
      <c r="B20" s="20" t="s">
        <v>37</v>
      </c>
      <c r="C20" s="20" t="s">
        <v>26</v>
      </c>
      <c r="D20" s="22">
        <v>38292</v>
      </c>
      <c r="E20" s="20">
        <v>9</v>
      </c>
      <c r="F20" s="20">
        <v>37</v>
      </c>
      <c r="G20" s="23">
        <f t="shared" si="0"/>
        <v>16.567164179104477</v>
      </c>
      <c r="H20" s="20">
        <v>8</v>
      </c>
      <c r="I20" s="20">
        <v>10</v>
      </c>
      <c r="J20" s="51">
        <v>82</v>
      </c>
      <c r="K20" s="25">
        <v>53</v>
      </c>
      <c r="L20" s="26">
        <f t="shared" si="1"/>
        <v>9.6951219512195124</v>
      </c>
      <c r="M20" s="25">
        <v>44.84</v>
      </c>
      <c r="N20" s="25">
        <v>33.01</v>
      </c>
      <c r="O20" s="26">
        <v>15</v>
      </c>
      <c r="P20" s="25">
        <v>353</v>
      </c>
      <c r="Q20" s="25">
        <v>273</v>
      </c>
      <c r="R20" s="26">
        <f t="shared" si="3"/>
        <v>15.46742209631728</v>
      </c>
      <c r="S20" s="26">
        <f t="shared" si="2"/>
        <v>66.729708226641264</v>
      </c>
      <c r="T20" s="25">
        <v>5</v>
      </c>
      <c r="U20" s="53" t="s">
        <v>92</v>
      </c>
    </row>
    <row r="21" spans="1:21" ht="31.5" x14ac:dyDescent="0.25">
      <c r="A21" s="20">
        <v>6</v>
      </c>
      <c r="B21" s="20" t="s">
        <v>40</v>
      </c>
      <c r="C21" s="20" t="s">
        <v>26</v>
      </c>
      <c r="D21" s="22">
        <v>38335</v>
      </c>
      <c r="E21" s="20">
        <v>9</v>
      </c>
      <c r="F21" s="20">
        <v>30.5</v>
      </c>
      <c r="G21" s="23">
        <f t="shared" si="0"/>
        <v>13.656716417910447</v>
      </c>
      <c r="H21" s="20">
        <v>7</v>
      </c>
      <c r="I21" s="20">
        <v>10</v>
      </c>
      <c r="J21" s="51">
        <v>64</v>
      </c>
      <c r="K21" s="25">
        <v>53</v>
      </c>
      <c r="L21" s="26">
        <f t="shared" si="1"/>
        <v>12.421875</v>
      </c>
      <c r="M21" s="25">
        <v>49</v>
      </c>
      <c r="N21" s="25">
        <v>33.01</v>
      </c>
      <c r="O21" s="26">
        <v>15</v>
      </c>
      <c r="P21" s="25">
        <v>342</v>
      </c>
      <c r="Q21" s="25">
        <v>273</v>
      </c>
      <c r="R21" s="26">
        <f t="shared" si="3"/>
        <v>15.964912280701755</v>
      </c>
      <c r="S21" s="26">
        <f t="shared" si="2"/>
        <v>67.043503698612199</v>
      </c>
      <c r="T21" s="25">
        <v>8</v>
      </c>
      <c r="U21" s="53" t="s">
        <v>92</v>
      </c>
    </row>
    <row r="22" spans="1:21" ht="31.5" x14ac:dyDescent="0.25">
      <c r="A22" s="20">
        <v>7</v>
      </c>
      <c r="B22" s="20" t="s">
        <v>39</v>
      </c>
      <c r="C22" s="20" t="s">
        <v>26</v>
      </c>
      <c r="D22" s="22">
        <v>38300</v>
      </c>
      <c r="E22" s="20">
        <v>9</v>
      </c>
      <c r="F22" s="20">
        <v>36.5</v>
      </c>
      <c r="G22" s="23">
        <f t="shared" si="0"/>
        <v>16.343283582089551</v>
      </c>
      <c r="H22" s="20">
        <v>14</v>
      </c>
      <c r="I22" s="20">
        <v>10</v>
      </c>
      <c r="J22" s="51">
        <v>69</v>
      </c>
      <c r="K22" s="25">
        <v>53</v>
      </c>
      <c r="L22" s="26">
        <f t="shared" si="1"/>
        <v>11.521739130434783</v>
      </c>
      <c r="M22" s="25">
        <v>48.39</v>
      </c>
      <c r="N22" s="25">
        <v>33.01</v>
      </c>
      <c r="O22" s="26">
        <v>15</v>
      </c>
      <c r="P22" s="25">
        <v>273</v>
      </c>
      <c r="Q22" s="25">
        <v>273</v>
      </c>
      <c r="R22" s="26">
        <f t="shared" si="3"/>
        <v>20</v>
      </c>
      <c r="S22" s="26">
        <f t="shared" si="2"/>
        <v>72.865022712524336</v>
      </c>
      <c r="T22" s="25">
        <v>2</v>
      </c>
      <c r="U22" s="53" t="s">
        <v>93</v>
      </c>
    </row>
    <row r="23" spans="1:21" ht="31.5" x14ac:dyDescent="0.25">
      <c r="A23" s="20">
        <v>8</v>
      </c>
      <c r="B23" s="20" t="s">
        <v>38</v>
      </c>
      <c r="C23" s="20" t="s">
        <v>26</v>
      </c>
      <c r="D23" s="22">
        <v>37491</v>
      </c>
      <c r="E23" s="20">
        <v>9</v>
      </c>
      <c r="F23" s="20">
        <v>26</v>
      </c>
      <c r="G23" s="23">
        <f t="shared" si="0"/>
        <v>11.64179104477612</v>
      </c>
      <c r="H23" s="20">
        <v>13</v>
      </c>
      <c r="I23" s="20">
        <v>10</v>
      </c>
      <c r="J23" s="51">
        <v>72</v>
      </c>
      <c r="K23" s="25">
        <v>53</v>
      </c>
      <c r="L23" s="26">
        <f t="shared" si="1"/>
        <v>11.041666666666666</v>
      </c>
      <c r="M23" s="25">
        <v>57.77</v>
      </c>
      <c r="N23" s="25">
        <v>33.01</v>
      </c>
      <c r="O23" s="26">
        <v>15</v>
      </c>
      <c r="P23" s="25">
        <v>283</v>
      </c>
      <c r="Q23" s="25">
        <v>273</v>
      </c>
      <c r="R23" s="26">
        <f t="shared" si="3"/>
        <v>19.293286219081271</v>
      </c>
      <c r="S23" s="26">
        <f t="shared" si="2"/>
        <v>66.976743930524052</v>
      </c>
      <c r="T23" s="25">
        <v>4</v>
      </c>
      <c r="U23" s="53" t="s">
        <v>92</v>
      </c>
    </row>
    <row r="24" spans="1:21" ht="18.75" x14ac:dyDescent="0.3">
      <c r="A24" s="1"/>
      <c r="B24" s="3"/>
      <c r="C24" s="3"/>
      <c r="D24" s="3"/>
      <c r="E24" s="3"/>
      <c r="F24" s="7"/>
      <c r="G24" s="2"/>
      <c r="H24" s="7"/>
      <c r="I24" s="2"/>
      <c r="J24" s="6"/>
      <c r="K24" s="8"/>
      <c r="L24" s="4"/>
      <c r="M24" s="8"/>
      <c r="N24" s="8"/>
      <c r="O24" s="10">
        <v>0</v>
      </c>
      <c r="P24" s="8"/>
      <c r="Q24" s="8"/>
      <c r="R24" s="10">
        <v>0</v>
      </c>
      <c r="S24" s="11">
        <f t="shared" si="2"/>
        <v>0</v>
      </c>
      <c r="T24" s="5"/>
      <c r="U24" s="14"/>
    </row>
  </sheetData>
  <mergeCells count="11">
    <mergeCell ref="U4:U5"/>
    <mergeCell ref="A2:S2"/>
    <mergeCell ref="A4:A5"/>
    <mergeCell ref="B4:B5"/>
    <mergeCell ref="D4:D5"/>
    <mergeCell ref="E4:E5"/>
    <mergeCell ref="F4:G4"/>
    <mergeCell ref="H4:I4"/>
    <mergeCell ref="J4:L4"/>
    <mergeCell ref="M4:O4"/>
    <mergeCell ref="P4:R4"/>
  </mergeCells>
  <pageMargins left="0.7" right="0.7" top="0.75" bottom="0.75" header="0.3" footer="0.3"/>
  <pageSetup paperSize="9" scale="4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формула-5-6</vt:lpstr>
      <vt:lpstr>формула-7-8</vt:lpstr>
      <vt:lpstr>формула-9-11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APP</dc:creator>
  <cp:lastModifiedBy>admin</cp:lastModifiedBy>
  <cp:lastPrinted>2019-10-11T01:28:35Z</cp:lastPrinted>
  <dcterms:created xsi:type="dcterms:W3CDTF">2018-09-21T04:20:40Z</dcterms:created>
  <dcterms:modified xsi:type="dcterms:W3CDTF">2019-10-23T03:57:08Z</dcterms:modified>
</cp:coreProperties>
</file>